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БЮДЖЕТА'!$A$9:$E$186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<sst xmlns="http://schemas.openxmlformats.org/spreadsheetml/2006/main" count="402" uniqueCount="276">
  <si>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</si>
  <si>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</si>
  <si>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</si>
  <si>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</si>
  <si>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</si>
  <si>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</si>
  <si>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</si>
  <si>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</si>
  <si>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</si>
  <si>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</si>
  <si>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</si>
  <si>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</si>
  <si>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</si>
  <si>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</si>
  <si>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</si>
  <si>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</si>
  <si>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</si>
  <si>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</si>
  <si>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</si>
  <si>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</si>
  <si>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</si>
  <si>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</si>
  <si>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</si>
  <si>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</si>
  <si>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</si>
  <si>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</si>
  <si>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</si>
  <si>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</si>
  <si>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</si>
  <si>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</si>
  <si>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</si>
  <si>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</si>
  <si>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</si>
  <si>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</si>
  <si>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</si>
  <si>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</si>
  <si>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</si>
  <si>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</si>
  <si>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</si>
  <si>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</si>
  <si>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</si>
  <si>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</si>
  <si>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</si>
  <si>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</si>
  <si>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</si>
  <si>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</si>
  <si>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</si>
  <si>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</si>
  <si>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</si>
  <si>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</si>
  <si>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</si>
  <si>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</si>
  <si>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</si>
  <si>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</si>
  <si>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</si>
  <si>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</si>
  <si>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</si>
  <si>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</si>
  <si>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</si>
  <si>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</si>
  <si>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</si>
  <si>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</si>
  <si>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</si>
  <si>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</si>
  <si>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</si>
  <si>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</si>
  <si>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</si>
  <si>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</si>
  <si>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</si>
  <si>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</si>
  <si>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</si>
  <si>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</si>
  <si>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</si>
  <si>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</si>
  <si>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</si>
  <si>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</si>
  <si>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</si>
  <si>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</si>
  <si>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</si>
  <si>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</si>
  <si>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</si>
  <si>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</si>
  <si>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</si>
  <si>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</si>
  <si>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</si>
  <si>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</si>
  <si>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</si>
  <si>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</si>
  <si>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</si>
  <si>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</si>
  <si>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</si>
  <si>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</si>
  <si>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</si>
  <si>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</si>
  <si>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</si>
  <si>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</si>
  <si>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</si>
  <si>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</si>
  <si>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</si>
  <si>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</si>
  <si>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</si>
  <si>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</si>
  <si>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</si>
  <si>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</si>
  <si>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</si>
  <si>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</si>
  <si>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</si>
  <si>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</si>
  <si>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</si>
  <si>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</si>
  <si>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</si>
  <si>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</si>
  <si>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</si>
  <si>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</si>
  <si>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</si>
  <si>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</si>
  <si>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</si>
  <si>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</si>
  <si>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</si>
  <si>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</si>
  <si>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</si>
  <si>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</si>
  <si>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</si>
  <si>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</si>
  <si>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</si>
  <si>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</si>
  <si>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</si>
  <si>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</si>
  <si>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</si>
  <si>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</si>
  <si>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</si>
  <si>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</si>
  <si>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</si>
  <si>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</si>
  <si>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</si>
  <si>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</si>
  <si>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</si>
  <si>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</si>
  <si>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</si>
  <si>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</si>
  <si>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</si>
  <si>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</si>
  <si>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</si>
  <si>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</si>
  <si>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</si>
  <si>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</si>
  <si>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</si>
  <si>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</si>
  <si>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</si>
  <si>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</si>
  <si>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</si>
  <si>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</si>
  <si>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</si>
  <si>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</si>
  <si>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</si>
  <si>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</si>
  <si>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</si>
  <si>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</si>
  <si>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</si>
  <si>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</si>
  <si>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</si>
  <si>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</si>
  <si>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</si>
  <si>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</si>
  <si>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</si>
  <si>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</si>
  <si>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</si>
  <si>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</si>
  <si>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</si>
  <si>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</si>
  <si>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</si>
  <si>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</si>
  <si>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</si>
  <si>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</si>
  <si>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</si>
  <si>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</si>
  <si>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</si>
  <si>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</si>
  <si>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</si>
  <si>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</si>
  <si>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</si>
  <si>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</si>
  <si>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</si>
  <si>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</si>
  <si>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</si>
  <si>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</si>
  <si>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</si>
  <si>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</si>
  <si>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</si>
  <si>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</si>
  <si>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</si>
  <si>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</si>
  <si>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</si>
  <si>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</si>
  <si>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</si>
  <si>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</si>
  <si>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</si>
  <si>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</si>
  <si>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</si>
  <si>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</si>
  <si>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</si>
  <si>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</si>
  <si>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</si>
  <si>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</si>
  <si>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</si>
  <si>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</si>
  <si>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</si>
  <si>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</si>
  <si>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</si>
  <si>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</si>
  <si>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</si>
  <si>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</si>
  <si>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</si>
  <si>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</si>
  <si>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</si>
  <si>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</si>
  <si>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</si>
  <si>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</si>
  <si>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</si>
  <si>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</si>
  <si>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</si>
  <si>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</si>
  <si>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</si>
  <si>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</si>
  <si>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</si>
  <si>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</si>
  <si>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</si>
  <si>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</si>
  <si>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</si>
  <si>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</si>
  <si>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</si>
  <si>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</si>
  <si>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</si>
  <si>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</si>
  <si>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</si>
  <si>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</si>
  <si>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>Выплата денежного поощрения лучшим работникам муниципальных учреждений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</si>
  <si>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</si>
  <si>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</si>
  <si>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</si>
  <si>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</si>
  <si>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</si>
  <si>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0200051470</t>
  </si>
  <si>
    <t>0200051480</t>
  </si>
  <si>
    <t>0310092040</t>
  </si>
  <si>
    <t>Приобретение школьного автобуса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</si>
  <si>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</si>
  <si>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</si>
  <si>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</si>
  <si>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</si>
  <si>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</si>
  <si>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</si>
  <si>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</si>
  <si>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</si>
  <si>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</si>
  <si>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</si>
  <si>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</si>
  <si>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</si>
  <si>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</si>
  <si>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</si>
  <si>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</si>
  <si>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</si>
  <si>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</si>
  <si>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</si>
  <si>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Мероприятия учреждений по развитию общего образования</t>
  </si>
  <si>
    <t>Мероприятия учреждений по развитию дополнительного образования</t>
  </si>
  <si>
    <t>0800050640</t>
  </si>
  <si>
    <t>Субсидии из федерального бюджета на поддержку малого и среднего предпринимательства</t>
  </si>
  <si>
    <t>0310021691</t>
  </si>
  <si>
    <t>0330021691</t>
  </si>
  <si>
    <t>Исполнено</t>
  </si>
  <si>
    <t xml:space="preserve">Приложение 4 к решению </t>
  </si>
  <si>
    <t>Социальное обеспечение населения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</si>
  <si>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</si>
  <si>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999005485</t>
  </si>
  <si>
    <t>№ 188 от 26.05.2017г.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</si>
</sst>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4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" fontId="6" fillId="39" borderId="10" xfId="0" applyNumberFormat="1" applyFont="1" applyFill="1" applyBorder="1" applyAlignment="1">
      <alignment horizontal="center" vertical="center" wrapText="1"/>
    </xf>
    <xf numFmtId="4" fontId="6" fillId="39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0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24" width="18.00390625" style="2" customWidth="1"/>
    <col min="25" max="25" width="12.125" style="2" customWidth="1"/>
    <col min="26" max="16384" width="9.125" style="2" customWidth="1"/>
  </cols>
  <sheetData>
    <row r="2" spans="2:25" ht="18.75">
      <c r="B2" s="148" t="s">
        <v>271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2:25" ht="24" customHeight="1">
      <c r="B3" s="149" t="s">
        <v>75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2:25" ht="18.75">
      <c r="B4" s="145" t="s">
        <v>275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6" spans="1:23" ht="30.75" customHeight="1">
      <c r="A6" s="147" t="s">
        <v>27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V6" s="2"/>
      <c r="W6" s="2"/>
    </row>
    <row r="7" spans="1:23" ht="57" customHeight="1">
      <c r="A7" s="146" t="s">
        <v>117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V7" s="2"/>
      <c r="W7" s="2"/>
    </row>
    <row r="8" spans="1:25" ht="16.5" thickBot="1">
      <c r="A8" s="38"/>
      <c r="B8" s="38"/>
      <c r="C8" s="38"/>
      <c r="D8" s="38"/>
      <c r="E8" s="38" t="s">
        <v>73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W8" s="43" t="s">
        <v>24</v>
      </c>
      <c r="Y8" s="38" t="s">
        <v>73</v>
      </c>
    </row>
    <row r="9" spans="1:25" ht="48" thickBot="1">
      <c r="A9" s="4" t="s">
        <v>0</v>
      </c>
      <c r="B9" s="4" t="s">
        <v>17</v>
      </c>
      <c r="C9" s="4" t="s">
        <v>1</v>
      </c>
      <c r="D9" s="4"/>
      <c r="E9" s="4" t="s">
        <v>4</v>
      </c>
      <c r="F9" s="20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4" t="s">
        <v>4</v>
      </c>
      <c r="N9" s="4" t="s">
        <v>4</v>
      </c>
      <c r="O9" s="4" t="s">
        <v>4</v>
      </c>
      <c r="P9" s="4" t="s">
        <v>4</v>
      </c>
      <c r="Q9" s="4" t="s">
        <v>4</v>
      </c>
      <c r="R9" s="4" t="s">
        <v>4</v>
      </c>
      <c r="S9" s="4" t="s">
        <v>4</v>
      </c>
      <c r="T9" s="4" t="s">
        <v>4</v>
      </c>
      <c r="U9" s="30" t="s">
        <v>4</v>
      </c>
      <c r="V9" s="44" t="s">
        <v>26</v>
      </c>
      <c r="W9" s="36" t="s">
        <v>25</v>
      </c>
      <c r="X9" s="141" t="s">
        <v>270</v>
      </c>
      <c r="Y9" s="141" t="s">
        <v>25</v>
      </c>
    </row>
    <row r="10" spans="1:25" ht="25.5" customHeight="1" thickBot="1">
      <c r="A10" s="78" t="s">
        <v>74</v>
      </c>
      <c r="B10" s="79" t="s">
        <v>2</v>
      </c>
      <c r="C10" s="80"/>
      <c r="D10" s="79" t="s">
        <v>118</v>
      </c>
      <c r="E10" s="105">
        <f>E16+E22+E53+E61+E65+E71+E75+E81+E84+E87+E90+E93+E103+E11+E57+E50+E106+E110</f>
        <v>526269.6458200001</v>
      </c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0"/>
      <c r="W10" s="71"/>
      <c r="X10" s="105">
        <f>X16+X22+X53+X61+X65+X71+X75+X81+X84+X87+X90+X93+X103+X11+X57+X50+X106+X110</f>
        <v>521216.02613</v>
      </c>
      <c r="Y10" s="142">
        <f>X10/E10*100</f>
        <v>99.03972806903468</v>
      </c>
    </row>
    <row r="11" spans="1:25" ht="33.75" customHeight="1" thickBot="1">
      <c r="A11" s="87" t="s">
        <v>248</v>
      </c>
      <c r="B11" s="88" t="s">
        <v>82</v>
      </c>
      <c r="C11" s="89"/>
      <c r="D11" s="88" t="s">
        <v>119</v>
      </c>
      <c r="E11" s="90">
        <f>E12</f>
        <v>5906.178599999999</v>
      </c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0"/>
      <c r="W11" s="71"/>
      <c r="X11" s="90">
        <f>X12</f>
        <v>5906.178599999999</v>
      </c>
      <c r="Y11" s="142">
        <f aca="true" t="shared" si="0" ref="Y11:Y74">X11/E11*100</f>
        <v>100</v>
      </c>
    </row>
    <row r="12" spans="1:25" ht="18" customHeight="1" thickBot="1">
      <c r="A12" s="130" t="s">
        <v>18</v>
      </c>
      <c r="B12" s="91" t="s">
        <v>82</v>
      </c>
      <c r="C12" s="92"/>
      <c r="D12" s="91" t="s">
        <v>119</v>
      </c>
      <c r="E12" s="93">
        <f>E13+E14+E15</f>
        <v>5906.178599999999</v>
      </c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0"/>
      <c r="W12" s="71"/>
      <c r="X12" s="93">
        <f>X13+X14+X15</f>
        <v>5906.178599999999</v>
      </c>
      <c r="Y12" s="142">
        <f t="shared" si="0"/>
        <v>100</v>
      </c>
    </row>
    <row r="13" spans="1:25" ht="25.5" customHeight="1" thickBot="1">
      <c r="A13" s="65" t="s">
        <v>81</v>
      </c>
      <c r="B13" s="94" t="s">
        <v>82</v>
      </c>
      <c r="C13" s="95"/>
      <c r="D13" s="94" t="s">
        <v>120</v>
      </c>
      <c r="E13" s="96">
        <v>1419.75</v>
      </c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0"/>
      <c r="W13" s="71"/>
      <c r="X13" s="96">
        <v>1419.75</v>
      </c>
      <c r="Y13" s="142">
        <f t="shared" si="0"/>
        <v>100</v>
      </c>
    </row>
    <row r="14" spans="1:25" ht="25.5" customHeight="1" thickBot="1">
      <c r="A14" s="65" t="s">
        <v>232</v>
      </c>
      <c r="B14" s="94" t="s">
        <v>82</v>
      </c>
      <c r="C14" s="95"/>
      <c r="D14" s="94" t="s">
        <v>234</v>
      </c>
      <c r="E14" s="96">
        <v>2093.75134</v>
      </c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0"/>
      <c r="W14" s="71"/>
      <c r="X14" s="96">
        <v>2093.75134</v>
      </c>
      <c r="Y14" s="142">
        <f t="shared" si="0"/>
        <v>100</v>
      </c>
    </row>
    <row r="15" spans="1:25" ht="25.5" customHeight="1" thickBot="1">
      <c r="A15" s="65" t="s">
        <v>233</v>
      </c>
      <c r="B15" s="94" t="s">
        <v>82</v>
      </c>
      <c r="C15" s="95"/>
      <c r="D15" s="94" t="s">
        <v>239</v>
      </c>
      <c r="E15" s="96">
        <v>2392.67726</v>
      </c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70"/>
      <c r="W15" s="71"/>
      <c r="X15" s="96">
        <v>2392.67726</v>
      </c>
      <c r="Y15" s="142">
        <f t="shared" si="0"/>
        <v>100</v>
      </c>
    </row>
    <row r="16" spans="1:25" ht="32.25" thickBot="1">
      <c r="A16" s="13" t="s">
        <v>246</v>
      </c>
      <c r="B16" s="16">
        <v>951</v>
      </c>
      <c r="C16" s="9"/>
      <c r="D16" s="9" t="s">
        <v>122</v>
      </c>
      <c r="E16" s="101">
        <f>E17</f>
        <v>13477.253</v>
      </c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0"/>
      <c r="W16" s="71"/>
      <c r="X16" s="101">
        <f>X17</f>
        <v>13301.78838</v>
      </c>
      <c r="Y16" s="142">
        <f t="shared" si="0"/>
        <v>98.69806836749298</v>
      </c>
    </row>
    <row r="17" spans="1:25" ht="19.5" thickBot="1">
      <c r="A17" s="130" t="s">
        <v>18</v>
      </c>
      <c r="B17" s="131">
        <v>951</v>
      </c>
      <c r="C17" s="132"/>
      <c r="D17" s="131" t="s">
        <v>122</v>
      </c>
      <c r="E17" s="133">
        <f>E18+E19+E20+E21</f>
        <v>13477.253</v>
      </c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70"/>
      <c r="W17" s="71"/>
      <c r="X17" s="133">
        <f>X18+X19+X20+X21</f>
        <v>13301.78838</v>
      </c>
      <c r="Y17" s="142">
        <f t="shared" si="0"/>
        <v>98.69806836749298</v>
      </c>
    </row>
    <row r="18" spans="1:25" ht="32.25" thickBot="1">
      <c r="A18" s="65" t="s">
        <v>46</v>
      </c>
      <c r="B18" s="61">
        <v>951</v>
      </c>
      <c r="C18" s="63"/>
      <c r="D18" s="62" t="s">
        <v>121</v>
      </c>
      <c r="E18" s="100">
        <v>13094</v>
      </c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1"/>
      <c r="X18" s="100">
        <v>12920.56003</v>
      </c>
      <c r="Y18" s="142">
        <f t="shared" si="0"/>
        <v>98.67542408736827</v>
      </c>
    </row>
    <row r="19" spans="1:25" ht="19.5" thickBot="1">
      <c r="A19" s="65" t="s">
        <v>112</v>
      </c>
      <c r="B19" s="61">
        <v>951</v>
      </c>
      <c r="C19" s="63"/>
      <c r="D19" s="62" t="s">
        <v>121</v>
      </c>
      <c r="E19" s="100">
        <v>233.253</v>
      </c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1"/>
      <c r="X19" s="100">
        <v>231.22835</v>
      </c>
      <c r="Y19" s="142">
        <f t="shared" si="0"/>
        <v>99.13199401508234</v>
      </c>
    </row>
    <row r="20" spans="1:25" ht="32.25" thickBot="1">
      <c r="A20" s="65" t="s">
        <v>235</v>
      </c>
      <c r="B20" s="61">
        <v>951</v>
      </c>
      <c r="C20" s="62"/>
      <c r="D20" s="62" t="s">
        <v>242</v>
      </c>
      <c r="E20" s="64">
        <v>100</v>
      </c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1"/>
      <c r="X20" s="64">
        <v>100</v>
      </c>
      <c r="Y20" s="142">
        <f t="shared" si="0"/>
        <v>100</v>
      </c>
    </row>
    <row r="21" spans="1:25" ht="32.25" thickBot="1">
      <c r="A21" s="65" t="s">
        <v>236</v>
      </c>
      <c r="B21" s="61">
        <v>951</v>
      </c>
      <c r="C21" s="62"/>
      <c r="D21" s="62" t="s">
        <v>243</v>
      </c>
      <c r="E21" s="64">
        <v>50</v>
      </c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1"/>
      <c r="X21" s="64">
        <v>50</v>
      </c>
      <c r="Y21" s="142">
        <f t="shared" si="0"/>
        <v>100</v>
      </c>
    </row>
    <row r="22" spans="1:25" ht="32.25" thickBot="1">
      <c r="A22" s="13" t="s">
        <v>247</v>
      </c>
      <c r="B22" s="16">
        <v>953</v>
      </c>
      <c r="C22" s="9"/>
      <c r="D22" s="9" t="s">
        <v>125</v>
      </c>
      <c r="E22" s="101">
        <f>E23</f>
        <v>443203.4573800001</v>
      </c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1"/>
      <c r="X22" s="101">
        <f>X23</f>
        <v>443498.8443800001</v>
      </c>
      <c r="Y22" s="142">
        <f t="shared" si="0"/>
        <v>100.06664817141684</v>
      </c>
    </row>
    <row r="23" spans="1:25" ht="26.25" thickBot="1">
      <c r="A23" s="130" t="s">
        <v>20</v>
      </c>
      <c r="B23" s="131" t="s">
        <v>19</v>
      </c>
      <c r="C23" s="132"/>
      <c r="D23" s="131" t="s">
        <v>118</v>
      </c>
      <c r="E23" s="133">
        <f>E24+E28+E39+E47+E43</f>
        <v>443203.4573800001</v>
      </c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0"/>
      <c r="W23" s="71"/>
      <c r="X23" s="133">
        <f>X24+X28+X39+X47+X43</f>
        <v>443498.8443800001</v>
      </c>
      <c r="Y23" s="142">
        <f t="shared" si="0"/>
        <v>100.06664817141684</v>
      </c>
    </row>
    <row r="24" spans="1:25" ht="19.5" customHeight="1" thickBot="1">
      <c r="A24" s="73" t="s">
        <v>62</v>
      </c>
      <c r="B24" s="18">
        <v>953</v>
      </c>
      <c r="C24" s="6"/>
      <c r="D24" s="6" t="s">
        <v>123</v>
      </c>
      <c r="E24" s="106">
        <f>E25+E27+E26</f>
        <v>95102.07794999999</v>
      </c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71"/>
      <c r="X24" s="106">
        <f>X25+X27+X26</f>
        <v>98542.45132</v>
      </c>
      <c r="Y24" s="142">
        <f t="shared" si="0"/>
        <v>103.61755856881358</v>
      </c>
    </row>
    <row r="25" spans="1:25" ht="32.25" thickBot="1">
      <c r="A25" s="60" t="s">
        <v>46</v>
      </c>
      <c r="B25" s="61">
        <v>953</v>
      </c>
      <c r="C25" s="62"/>
      <c r="D25" s="62" t="s">
        <v>124</v>
      </c>
      <c r="E25" s="100">
        <v>34276.54435</v>
      </c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71"/>
      <c r="X25" s="100">
        <v>33722.48772</v>
      </c>
      <c r="Y25" s="142">
        <f t="shared" si="0"/>
        <v>98.38356917096867</v>
      </c>
    </row>
    <row r="26" spans="1:25" ht="32.25" thickBot="1">
      <c r="A26" s="65" t="s">
        <v>78</v>
      </c>
      <c r="B26" s="61">
        <v>953</v>
      </c>
      <c r="C26" s="62"/>
      <c r="D26" s="62" t="s">
        <v>126</v>
      </c>
      <c r="E26" s="100">
        <v>1383.5336</v>
      </c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71"/>
      <c r="X26" s="100">
        <v>1383.5336</v>
      </c>
      <c r="Y26" s="142">
        <f t="shared" si="0"/>
        <v>100</v>
      </c>
    </row>
    <row r="27" spans="1:25" ht="51" customHeight="1" thickBot="1">
      <c r="A27" s="65" t="s">
        <v>63</v>
      </c>
      <c r="B27" s="61">
        <v>953</v>
      </c>
      <c r="C27" s="62"/>
      <c r="D27" s="62" t="s">
        <v>127</v>
      </c>
      <c r="E27" s="100">
        <v>59442</v>
      </c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70"/>
      <c r="W27" s="71"/>
      <c r="X27" s="100">
        <v>63436.43</v>
      </c>
      <c r="Y27" s="142">
        <f t="shared" si="0"/>
        <v>106.7198782005989</v>
      </c>
    </row>
    <row r="28" spans="1:25" ht="23.25" customHeight="1" thickBot="1">
      <c r="A28" s="74" t="s">
        <v>64</v>
      </c>
      <c r="B28" s="72">
        <v>953</v>
      </c>
      <c r="C28" s="6"/>
      <c r="D28" s="6" t="s">
        <v>128</v>
      </c>
      <c r="E28" s="106">
        <f>E29+E30+E34+E35+E36+E37+E32+E38+E33+E31</f>
        <v>313038.37283000007</v>
      </c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0"/>
      <c r="W28" s="71"/>
      <c r="X28" s="106">
        <f>X29+X30+X34+X35+X36+X37+X32+X38+X33+X31</f>
        <v>310833.8693300001</v>
      </c>
      <c r="Y28" s="142">
        <f t="shared" si="0"/>
        <v>99.2957721189034</v>
      </c>
    </row>
    <row r="29" spans="1:25" ht="32.25" thickBot="1">
      <c r="A29" s="60" t="s">
        <v>33</v>
      </c>
      <c r="B29" s="61">
        <v>953</v>
      </c>
      <c r="C29" s="62"/>
      <c r="D29" s="62" t="s">
        <v>129</v>
      </c>
      <c r="E29" s="100">
        <v>0</v>
      </c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0"/>
      <c r="W29" s="71"/>
      <c r="X29" s="100">
        <v>0</v>
      </c>
      <c r="Y29" s="142" t="e">
        <f t="shared" si="0"/>
        <v>#DIV/0!</v>
      </c>
    </row>
    <row r="30" spans="1:25" ht="32.25" thickBot="1">
      <c r="A30" s="60" t="s">
        <v>46</v>
      </c>
      <c r="B30" s="61">
        <v>953</v>
      </c>
      <c r="C30" s="62"/>
      <c r="D30" s="62" t="s">
        <v>130</v>
      </c>
      <c r="E30" s="100">
        <v>60671.52473</v>
      </c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71"/>
      <c r="X30" s="100">
        <v>59483.32998</v>
      </c>
      <c r="Y30" s="142">
        <f t="shared" si="0"/>
        <v>98.04159405044179</v>
      </c>
    </row>
    <row r="31" spans="1:25" ht="19.5" thickBot="1">
      <c r="A31" s="60" t="s">
        <v>264</v>
      </c>
      <c r="B31" s="61">
        <v>953</v>
      </c>
      <c r="C31" s="62"/>
      <c r="D31" s="62" t="s">
        <v>268</v>
      </c>
      <c r="E31" s="100">
        <v>60</v>
      </c>
      <c r="F31" s="6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0"/>
      <c r="W31" s="71"/>
      <c r="X31" s="100">
        <v>60</v>
      </c>
      <c r="Y31" s="142">
        <f t="shared" si="0"/>
        <v>100</v>
      </c>
    </row>
    <row r="32" spans="1:25" ht="32.25" thickBot="1">
      <c r="A32" s="65" t="s">
        <v>87</v>
      </c>
      <c r="B32" s="61">
        <v>953</v>
      </c>
      <c r="C32" s="62"/>
      <c r="D32" s="62" t="s">
        <v>131</v>
      </c>
      <c r="E32" s="100">
        <v>4556.2125</v>
      </c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0"/>
      <c r="W32" s="71"/>
      <c r="X32" s="100">
        <v>4556.2125</v>
      </c>
      <c r="Y32" s="142">
        <f t="shared" si="0"/>
        <v>100</v>
      </c>
    </row>
    <row r="33" spans="1:25" ht="19.5" thickBot="1">
      <c r="A33" s="116" t="s">
        <v>245</v>
      </c>
      <c r="B33" s="61">
        <v>953</v>
      </c>
      <c r="C33" s="62"/>
      <c r="D33" s="62" t="s">
        <v>244</v>
      </c>
      <c r="E33" s="100">
        <v>1000</v>
      </c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71"/>
      <c r="X33" s="100">
        <v>1000</v>
      </c>
      <c r="Y33" s="142">
        <f t="shared" si="0"/>
        <v>100</v>
      </c>
    </row>
    <row r="34" spans="1:25" ht="32.25" thickBot="1">
      <c r="A34" s="60" t="s">
        <v>65</v>
      </c>
      <c r="B34" s="75">
        <v>953</v>
      </c>
      <c r="C34" s="62"/>
      <c r="D34" s="62" t="s">
        <v>132</v>
      </c>
      <c r="E34" s="100">
        <v>5835</v>
      </c>
      <c r="F34" s="6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70"/>
      <c r="W34" s="71"/>
      <c r="X34" s="100">
        <v>5325.15657</v>
      </c>
      <c r="Y34" s="142">
        <f t="shared" si="0"/>
        <v>91.26232339331621</v>
      </c>
    </row>
    <row r="35" spans="1:25" ht="48" customHeight="1" thickBot="1">
      <c r="A35" s="76" t="s">
        <v>66</v>
      </c>
      <c r="B35" s="77">
        <v>953</v>
      </c>
      <c r="C35" s="62"/>
      <c r="D35" s="62" t="s">
        <v>133</v>
      </c>
      <c r="E35" s="100">
        <v>237145</v>
      </c>
      <c r="F35" s="68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70"/>
      <c r="W35" s="71"/>
      <c r="X35" s="100">
        <v>236638.53468</v>
      </c>
      <c r="Y35" s="142">
        <f t="shared" si="0"/>
        <v>99.78643221657636</v>
      </c>
    </row>
    <row r="36" spans="1:25" ht="33" customHeight="1" thickBot="1">
      <c r="A36" s="60" t="s">
        <v>69</v>
      </c>
      <c r="B36" s="61">
        <v>953</v>
      </c>
      <c r="C36" s="62"/>
      <c r="D36" s="62" t="s">
        <v>134</v>
      </c>
      <c r="E36" s="100">
        <v>695.4856</v>
      </c>
      <c r="F36" s="68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70"/>
      <c r="W36" s="71"/>
      <c r="X36" s="100">
        <v>695.4856</v>
      </c>
      <c r="Y36" s="142">
        <f t="shared" si="0"/>
        <v>100</v>
      </c>
    </row>
    <row r="37" spans="1:25" ht="20.25" customHeight="1" thickBot="1">
      <c r="A37" s="65" t="s">
        <v>70</v>
      </c>
      <c r="B37" s="61">
        <v>953</v>
      </c>
      <c r="C37" s="62"/>
      <c r="D37" s="62" t="s">
        <v>135</v>
      </c>
      <c r="E37" s="100">
        <v>3075.15</v>
      </c>
      <c r="F37" s="68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70"/>
      <c r="W37" s="71"/>
      <c r="X37" s="100">
        <v>3075.15</v>
      </c>
      <c r="Y37" s="142">
        <f t="shared" si="0"/>
        <v>100</v>
      </c>
    </row>
    <row r="38" spans="1:25" ht="49.5" customHeight="1" thickBot="1">
      <c r="A38" s="65" t="s">
        <v>97</v>
      </c>
      <c r="B38" s="61">
        <v>953</v>
      </c>
      <c r="C38" s="62"/>
      <c r="D38" s="62" t="s">
        <v>136</v>
      </c>
      <c r="E38" s="100">
        <v>0</v>
      </c>
      <c r="F38" s="68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70"/>
      <c r="W38" s="71"/>
      <c r="X38" s="100">
        <v>0</v>
      </c>
      <c r="Y38" s="142" t="e">
        <f t="shared" si="0"/>
        <v>#DIV/0!</v>
      </c>
    </row>
    <row r="39" spans="1:25" ht="32.25" thickBot="1">
      <c r="A39" s="73" t="s">
        <v>67</v>
      </c>
      <c r="B39" s="72">
        <v>953</v>
      </c>
      <c r="C39" s="6"/>
      <c r="D39" s="6" t="s">
        <v>137</v>
      </c>
      <c r="E39" s="106">
        <f>E40+E42+E41</f>
        <v>20262.03704</v>
      </c>
      <c r="F39" s="68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71"/>
      <c r="X39" s="106">
        <f>X40+X42+X41</f>
        <v>20216.6881</v>
      </c>
      <c r="Y39" s="142">
        <f t="shared" si="0"/>
        <v>99.77618765620419</v>
      </c>
    </row>
    <row r="40" spans="1:25" ht="32.25" thickBot="1">
      <c r="A40" s="60" t="s">
        <v>68</v>
      </c>
      <c r="B40" s="61">
        <v>953</v>
      </c>
      <c r="C40" s="62"/>
      <c r="D40" s="62" t="s">
        <v>138</v>
      </c>
      <c r="E40" s="100">
        <v>19989.14218</v>
      </c>
      <c r="F40" s="68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70"/>
      <c r="W40" s="71"/>
      <c r="X40" s="100">
        <v>19943.79324</v>
      </c>
      <c r="Y40" s="142">
        <f t="shared" si="0"/>
        <v>99.77313213547816</v>
      </c>
    </row>
    <row r="41" spans="1:25" ht="32.25" thickBot="1">
      <c r="A41" s="60" t="s">
        <v>265</v>
      </c>
      <c r="B41" s="61">
        <v>953</v>
      </c>
      <c r="C41" s="62"/>
      <c r="D41" s="62" t="s">
        <v>269</v>
      </c>
      <c r="E41" s="100">
        <v>15</v>
      </c>
      <c r="F41" s="68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70"/>
      <c r="W41" s="71"/>
      <c r="X41" s="100">
        <v>15</v>
      </c>
      <c r="Y41" s="142">
        <f t="shared" si="0"/>
        <v>100</v>
      </c>
    </row>
    <row r="42" spans="1:25" ht="20.25" customHeight="1" thickBot="1">
      <c r="A42" s="65" t="s">
        <v>219</v>
      </c>
      <c r="B42" s="61">
        <v>953</v>
      </c>
      <c r="C42" s="62"/>
      <c r="D42" s="62" t="s">
        <v>220</v>
      </c>
      <c r="E42" s="100">
        <v>257.89486</v>
      </c>
      <c r="F42" s="6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70"/>
      <c r="W42" s="71"/>
      <c r="X42" s="100">
        <v>257.89486</v>
      </c>
      <c r="Y42" s="142">
        <f t="shared" si="0"/>
        <v>100</v>
      </c>
    </row>
    <row r="43" spans="1:25" ht="32.25" thickBot="1">
      <c r="A43" s="57" t="s">
        <v>109</v>
      </c>
      <c r="B43" s="18">
        <v>953</v>
      </c>
      <c r="C43" s="6"/>
      <c r="D43" s="6" t="s">
        <v>139</v>
      </c>
      <c r="E43" s="106">
        <f>E46+E44+E45</f>
        <v>321.12208999999996</v>
      </c>
      <c r="F43" s="68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70"/>
      <c r="W43" s="71"/>
      <c r="X43" s="106">
        <f>X46+X44+X45</f>
        <v>321.12208999999996</v>
      </c>
      <c r="Y43" s="142">
        <f t="shared" si="0"/>
        <v>100</v>
      </c>
    </row>
    <row r="44" spans="1:25" ht="32.25" thickBot="1">
      <c r="A44" s="65" t="s">
        <v>110</v>
      </c>
      <c r="B44" s="61">
        <v>953</v>
      </c>
      <c r="C44" s="62"/>
      <c r="D44" s="62" t="s">
        <v>140</v>
      </c>
      <c r="E44" s="100">
        <v>96.452</v>
      </c>
      <c r="F44" s="68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70"/>
      <c r="W44" s="71"/>
      <c r="X44" s="100">
        <v>96.452</v>
      </c>
      <c r="Y44" s="142">
        <f t="shared" si="0"/>
        <v>100</v>
      </c>
    </row>
    <row r="45" spans="1:25" ht="32.25" thickBot="1">
      <c r="A45" s="65" t="s">
        <v>113</v>
      </c>
      <c r="B45" s="61">
        <v>953</v>
      </c>
      <c r="C45" s="62"/>
      <c r="D45" s="62" t="s">
        <v>141</v>
      </c>
      <c r="E45" s="100">
        <v>224.67009</v>
      </c>
      <c r="F45" s="68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70"/>
      <c r="W45" s="71"/>
      <c r="X45" s="100">
        <v>224.67009</v>
      </c>
      <c r="Y45" s="142">
        <f t="shared" si="0"/>
        <v>100</v>
      </c>
    </row>
    <row r="46" spans="1:25" ht="32.25" thickBot="1">
      <c r="A46" s="65" t="s">
        <v>99</v>
      </c>
      <c r="B46" s="61">
        <v>953</v>
      </c>
      <c r="C46" s="62"/>
      <c r="D46" s="62" t="s">
        <v>142</v>
      </c>
      <c r="E46" s="100">
        <v>0</v>
      </c>
      <c r="F46" s="68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70"/>
      <c r="W46" s="71"/>
      <c r="X46" s="100">
        <v>0</v>
      </c>
      <c r="Y46" s="142" t="e">
        <f t="shared" si="0"/>
        <v>#DIV/0!</v>
      </c>
    </row>
    <row r="47" spans="1:25" ht="32.25" thickBot="1">
      <c r="A47" s="73" t="s">
        <v>71</v>
      </c>
      <c r="B47" s="18">
        <v>953</v>
      </c>
      <c r="C47" s="6"/>
      <c r="D47" s="6" t="s">
        <v>143</v>
      </c>
      <c r="E47" s="106">
        <f>E48+E49</f>
        <v>14479.84747</v>
      </c>
      <c r="F47" s="68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70"/>
      <c r="W47" s="71"/>
      <c r="X47" s="106">
        <f>X48+X49</f>
        <v>13584.71354</v>
      </c>
      <c r="Y47" s="142">
        <f t="shared" si="0"/>
        <v>93.81807072308891</v>
      </c>
    </row>
    <row r="48" spans="1:25" ht="32.25" thickBot="1">
      <c r="A48" s="60" t="s">
        <v>33</v>
      </c>
      <c r="B48" s="61">
        <v>953</v>
      </c>
      <c r="C48" s="62"/>
      <c r="D48" s="62" t="s">
        <v>144</v>
      </c>
      <c r="E48" s="100">
        <v>14110.99747</v>
      </c>
      <c r="F48" s="68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70"/>
      <c r="W48" s="71"/>
      <c r="X48" s="100">
        <v>13345.31039</v>
      </c>
      <c r="Y48" s="142">
        <f t="shared" si="0"/>
        <v>94.57382738797982</v>
      </c>
    </row>
    <row r="49" spans="1:25" ht="19.5" thickBot="1">
      <c r="A49" s="60" t="s">
        <v>88</v>
      </c>
      <c r="B49" s="61">
        <v>953</v>
      </c>
      <c r="C49" s="62"/>
      <c r="D49" s="62" t="s">
        <v>145</v>
      </c>
      <c r="E49" s="100">
        <v>368.85</v>
      </c>
      <c r="F49" s="68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70"/>
      <c r="W49" s="71"/>
      <c r="X49" s="100">
        <v>239.40315</v>
      </c>
      <c r="Y49" s="142">
        <f t="shared" si="0"/>
        <v>64.90528670191135</v>
      </c>
    </row>
    <row r="50" spans="1:25" ht="32.25" thickBot="1">
      <c r="A50" s="8" t="s">
        <v>249</v>
      </c>
      <c r="B50" s="16">
        <v>951</v>
      </c>
      <c r="C50" s="9"/>
      <c r="D50" s="9" t="s">
        <v>146</v>
      </c>
      <c r="E50" s="10">
        <f>E51</f>
        <v>30</v>
      </c>
      <c r="F50" s="68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  <c r="W50" s="71"/>
      <c r="X50" s="10">
        <f>X51</f>
        <v>29.125</v>
      </c>
      <c r="Y50" s="142">
        <f t="shared" si="0"/>
        <v>97.08333333333333</v>
      </c>
    </row>
    <row r="51" spans="1:25" ht="19.5" thickBot="1">
      <c r="A51" s="130" t="s">
        <v>18</v>
      </c>
      <c r="B51" s="84">
        <v>951</v>
      </c>
      <c r="C51" s="85"/>
      <c r="D51" s="85" t="s">
        <v>146</v>
      </c>
      <c r="E51" s="86">
        <f>E52</f>
        <v>30</v>
      </c>
      <c r="F51" s="68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70"/>
      <c r="W51" s="71"/>
      <c r="X51" s="86">
        <f>X52</f>
        <v>29.125</v>
      </c>
      <c r="Y51" s="142">
        <f t="shared" si="0"/>
        <v>97.08333333333333</v>
      </c>
    </row>
    <row r="52" spans="1:25" ht="32.25" thickBot="1">
      <c r="A52" s="65" t="s">
        <v>84</v>
      </c>
      <c r="B52" s="61">
        <v>951</v>
      </c>
      <c r="C52" s="62"/>
      <c r="D52" s="62" t="s">
        <v>147</v>
      </c>
      <c r="E52" s="64">
        <v>30</v>
      </c>
      <c r="F52" s="68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70"/>
      <c r="W52" s="71"/>
      <c r="X52" s="64">
        <v>29.125</v>
      </c>
      <c r="Y52" s="142">
        <f t="shared" si="0"/>
        <v>97.08333333333333</v>
      </c>
    </row>
    <row r="53" spans="1:25" ht="34.5" customHeight="1" thickBot="1">
      <c r="A53" s="13" t="s">
        <v>250</v>
      </c>
      <c r="B53" s="16">
        <v>951</v>
      </c>
      <c r="C53" s="9"/>
      <c r="D53" s="9" t="s">
        <v>148</v>
      </c>
      <c r="E53" s="10">
        <f>E54</f>
        <v>50</v>
      </c>
      <c r="F53" s="68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0"/>
      <c r="W53" s="71"/>
      <c r="X53" s="10">
        <f>X54</f>
        <v>49.99012</v>
      </c>
      <c r="Y53" s="142">
        <f t="shared" si="0"/>
        <v>99.98024</v>
      </c>
    </row>
    <row r="54" spans="1:25" ht="19.5" thickBot="1">
      <c r="A54" s="130" t="s">
        <v>18</v>
      </c>
      <c r="B54" s="131">
        <v>951</v>
      </c>
      <c r="C54" s="132"/>
      <c r="D54" s="131" t="s">
        <v>148</v>
      </c>
      <c r="E54" s="134">
        <f>E55+E56</f>
        <v>50</v>
      </c>
      <c r="F54" s="68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70"/>
      <c r="W54" s="71"/>
      <c r="X54" s="134">
        <f>X55+X56</f>
        <v>49.99012</v>
      </c>
      <c r="Y54" s="142">
        <f t="shared" si="0"/>
        <v>99.98024</v>
      </c>
    </row>
    <row r="55" spans="1:25" ht="33" customHeight="1" thickBot="1">
      <c r="A55" s="65" t="s">
        <v>55</v>
      </c>
      <c r="B55" s="61">
        <v>951</v>
      </c>
      <c r="C55" s="62"/>
      <c r="D55" s="62" t="s">
        <v>149</v>
      </c>
      <c r="E55" s="64">
        <v>0</v>
      </c>
      <c r="F55" s="68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70"/>
      <c r="W55" s="71"/>
      <c r="X55" s="64">
        <v>0</v>
      </c>
      <c r="Y55" s="142" t="e">
        <f t="shared" si="0"/>
        <v>#DIV/0!</v>
      </c>
    </row>
    <row r="56" spans="1:25" ht="33" customHeight="1" thickBot="1">
      <c r="A56" s="65" t="s">
        <v>224</v>
      </c>
      <c r="B56" s="61">
        <v>951</v>
      </c>
      <c r="C56" s="62"/>
      <c r="D56" s="62" t="s">
        <v>223</v>
      </c>
      <c r="E56" s="64">
        <v>50</v>
      </c>
      <c r="F56" s="68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70"/>
      <c r="W56" s="71"/>
      <c r="X56" s="64">
        <v>49.99012</v>
      </c>
      <c r="Y56" s="142">
        <f t="shared" si="0"/>
        <v>99.98024</v>
      </c>
    </row>
    <row r="57" spans="1:25" ht="33" customHeight="1" thickBot="1">
      <c r="A57" s="67" t="s">
        <v>251</v>
      </c>
      <c r="B57" s="16">
        <v>951</v>
      </c>
      <c r="C57" s="9"/>
      <c r="D57" s="9" t="s">
        <v>150</v>
      </c>
      <c r="E57" s="10">
        <f>E58</f>
        <v>99.9888</v>
      </c>
      <c r="F57" s="68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70"/>
      <c r="W57" s="71"/>
      <c r="X57" s="10">
        <f>X58</f>
        <v>99.9888</v>
      </c>
      <c r="Y57" s="142">
        <f t="shared" si="0"/>
        <v>100</v>
      </c>
    </row>
    <row r="58" spans="1:25" ht="18.75" customHeight="1" thickBot="1">
      <c r="A58" s="130" t="s">
        <v>18</v>
      </c>
      <c r="B58" s="84">
        <v>951</v>
      </c>
      <c r="C58" s="85"/>
      <c r="D58" s="85" t="s">
        <v>150</v>
      </c>
      <c r="E58" s="86">
        <f>E59+E60</f>
        <v>99.9888</v>
      </c>
      <c r="F58" s="68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70"/>
      <c r="W58" s="71"/>
      <c r="X58" s="86">
        <f>X59+X60</f>
        <v>99.9888</v>
      </c>
      <c r="Y58" s="142">
        <f t="shared" si="0"/>
        <v>100</v>
      </c>
    </row>
    <row r="59" spans="1:25" ht="33" customHeight="1" thickBot="1">
      <c r="A59" s="60" t="s">
        <v>79</v>
      </c>
      <c r="B59" s="61">
        <v>951</v>
      </c>
      <c r="C59" s="62"/>
      <c r="D59" s="62" t="s">
        <v>151</v>
      </c>
      <c r="E59" s="64">
        <v>80</v>
      </c>
      <c r="F59" s="68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70"/>
      <c r="W59" s="71"/>
      <c r="X59" s="64">
        <v>80</v>
      </c>
      <c r="Y59" s="142">
        <f t="shared" si="0"/>
        <v>100</v>
      </c>
    </row>
    <row r="60" spans="1:25" ht="33" customHeight="1" thickBot="1">
      <c r="A60" s="60" t="s">
        <v>80</v>
      </c>
      <c r="B60" s="61">
        <v>951</v>
      </c>
      <c r="C60" s="62"/>
      <c r="D60" s="62" t="s">
        <v>152</v>
      </c>
      <c r="E60" s="64">
        <v>19.9888</v>
      </c>
      <c r="F60" s="68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70"/>
      <c r="W60" s="71"/>
      <c r="X60" s="64">
        <v>19.9888</v>
      </c>
      <c r="Y60" s="142">
        <f t="shared" si="0"/>
        <v>100</v>
      </c>
    </row>
    <row r="61" spans="1:25" ht="36.75" customHeight="1" thickBot="1">
      <c r="A61" s="87" t="s">
        <v>252</v>
      </c>
      <c r="B61" s="16">
        <v>951</v>
      </c>
      <c r="C61" s="9"/>
      <c r="D61" s="9" t="s">
        <v>153</v>
      </c>
      <c r="E61" s="10">
        <f>E62</f>
        <v>51.9276</v>
      </c>
      <c r="F61" s="68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71"/>
      <c r="X61" s="10">
        <f>X62</f>
        <v>51.9276</v>
      </c>
      <c r="Y61" s="142">
        <f t="shared" si="0"/>
        <v>100</v>
      </c>
    </row>
    <row r="62" spans="1:25" ht="19.5" thickBot="1">
      <c r="A62" s="130" t="s">
        <v>18</v>
      </c>
      <c r="B62" s="131">
        <v>951</v>
      </c>
      <c r="C62" s="132"/>
      <c r="D62" s="131" t="s">
        <v>153</v>
      </c>
      <c r="E62" s="134">
        <f>E63+E64</f>
        <v>51.9276</v>
      </c>
      <c r="F62" s="68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1"/>
      <c r="X62" s="134">
        <f>X63+X64</f>
        <v>51.9276</v>
      </c>
      <c r="Y62" s="142">
        <f t="shared" si="0"/>
        <v>100</v>
      </c>
    </row>
    <row r="63" spans="1:25" ht="34.5" customHeight="1" thickBot="1">
      <c r="A63" s="60" t="s">
        <v>37</v>
      </c>
      <c r="B63" s="61">
        <v>951</v>
      </c>
      <c r="C63" s="62"/>
      <c r="D63" s="62" t="s">
        <v>154</v>
      </c>
      <c r="E63" s="64">
        <v>11.95</v>
      </c>
      <c r="F63" s="68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1"/>
      <c r="X63" s="64">
        <v>11.95</v>
      </c>
      <c r="Y63" s="142">
        <f t="shared" si="0"/>
        <v>100</v>
      </c>
    </row>
    <row r="64" spans="1:25" ht="32.25" thickBot="1">
      <c r="A64" s="60" t="s">
        <v>38</v>
      </c>
      <c r="B64" s="61">
        <v>951</v>
      </c>
      <c r="C64" s="62"/>
      <c r="D64" s="62" t="s">
        <v>155</v>
      </c>
      <c r="E64" s="64">
        <v>39.9776</v>
      </c>
      <c r="F64" s="68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1"/>
      <c r="X64" s="64">
        <v>39.9776</v>
      </c>
      <c r="Y64" s="142">
        <f t="shared" si="0"/>
        <v>100</v>
      </c>
    </row>
    <row r="65" spans="1:25" ht="35.25" customHeight="1" thickBot="1">
      <c r="A65" s="87" t="s">
        <v>253</v>
      </c>
      <c r="B65" s="16">
        <v>951</v>
      </c>
      <c r="C65" s="9"/>
      <c r="D65" s="9" t="s">
        <v>156</v>
      </c>
      <c r="E65" s="101">
        <f>E66</f>
        <v>400</v>
      </c>
      <c r="F65" s="68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1"/>
      <c r="X65" s="101">
        <f>X66</f>
        <v>400</v>
      </c>
      <c r="Y65" s="142">
        <f t="shared" si="0"/>
        <v>100</v>
      </c>
    </row>
    <row r="66" spans="1:25" ht="19.5" thickBot="1">
      <c r="A66" s="130" t="s">
        <v>18</v>
      </c>
      <c r="B66" s="131">
        <v>951</v>
      </c>
      <c r="C66" s="132"/>
      <c r="D66" s="131" t="s">
        <v>156</v>
      </c>
      <c r="E66" s="133">
        <f>E67+E68+E70+E69</f>
        <v>400</v>
      </c>
      <c r="F66" s="68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70"/>
      <c r="W66" s="71"/>
      <c r="X66" s="133">
        <f>X67+X68+X70+X69</f>
        <v>400</v>
      </c>
      <c r="Y66" s="142">
        <f t="shared" si="0"/>
        <v>100</v>
      </c>
    </row>
    <row r="67" spans="1:25" ht="49.5" customHeight="1" thickBot="1">
      <c r="A67" s="60" t="s">
        <v>43</v>
      </c>
      <c r="B67" s="61">
        <v>951</v>
      </c>
      <c r="C67" s="62"/>
      <c r="D67" s="62" t="s">
        <v>157</v>
      </c>
      <c r="E67" s="100">
        <v>50</v>
      </c>
      <c r="F67" s="68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70"/>
      <c r="W67" s="71"/>
      <c r="X67" s="100">
        <v>50</v>
      </c>
      <c r="Y67" s="142">
        <f t="shared" si="0"/>
        <v>100</v>
      </c>
    </row>
    <row r="68" spans="1:25" ht="35.25" customHeight="1" thickBot="1">
      <c r="A68" s="60" t="s">
        <v>44</v>
      </c>
      <c r="B68" s="61">
        <v>951</v>
      </c>
      <c r="C68" s="62"/>
      <c r="D68" s="62" t="s">
        <v>158</v>
      </c>
      <c r="E68" s="100">
        <v>100</v>
      </c>
      <c r="F68" s="68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70"/>
      <c r="W68" s="71"/>
      <c r="X68" s="100">
        <v>100</v>
      </c>
      <c r="Y68" s="142">
        <f t="shared" si="0"/>
        <v>100</v>
      </c>
    </row>
    <row r="69" spans="1:25" ht="35.25" customHeight="1" thickBot="1">
      <c r="A69" s="60" t="s">
        <v>267</v>
      </c>
      <c r="B69" s="61">
        <v>951</v>
      </c>
      <c r="C69" s="62"/>
      <c r="D69" s="62" t="s">
        <v>266</v>
      </c>
      <c r="E69" s="100">
        <v>213.757</v>
      </c>
      <c r="F69" s="68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71"/>
      <c r="X69" s="100">
        <v>213.757</v>
      </c>
      <c r="Y69" s="142">
        <f t="shared" si="0"/>
        <v>100</v>
      </c>
    </row>
    <row r="70" spans="1:25" ht="35.25" customHeight="1" thickBot="1">
      <c r="A70" s="60" t="s">
        <v>96</v>
      </c>
      <c r="B70" s="61">
        <v>951</v>
      </c>
      <c r="C70" s="62"/>
      <c r="D70" s="62" t="s">
        <v>225</v>
      </c>
      <c r="E70" s="100">
        <v>36.243</v>
      </c>
      <c r="F70" s="68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70"/>
      <c r="W70" s="71"/>
      <c r="X70" s="100">
        <v>36.243</v>
      </c>
      <c r="Y70" s="142">
        <f t="shared" si="0"/>
        <v>100</v>
      </c>
    </row>
    <row r="71" spans="1:25" ht="33" customHeight="1" thickBot="1">
      <c r="A71" s="87" t="s">
        <v>254</v>
      </c>
      <c r="B71" s="16">
        <v>951</v>
      </c>
      <c r="C71" s="9"/>
      <c r="D71" s="9" t="s">
        <v>159</v>
      </c>
      <c r="E71" s="101">
        <f>E72</f>
        <v>3105</v>
      </c>
      <c r="F71" s="68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70"/>
      <c r="W71" s="71"/>
      <c r="X71" s="101">
        <f>X72</f>
        <v>531.58421</v>
      </c>
      <c r="Y71" s="142">
        <f t="shared" si="0"/>
        <v>17.120264412238324</v>
      </c>
    </row>
    <row r="72" spans="1:25" ht="19.5" thickBot="1">
      <c r="A72" s="130" t="s">
        <v>18</v>
      </c>
      <c r="B72" s="131">
        <v>951</v>
      </c>
      <c r="C72" s="132"/>
      <c r="D72" s="131" t="s">
        <v>159</v>
      </c>
      <c r="E72" s="133">
        <f>E73+E74</f>
        <v>3105</v>
      </c>
      <c r="F72" s="68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70"/>
      <c r="W72" s="71"/>
      <c r="X72" s="133">
        <f>X73+X74</f>
        <v>531.58421</v>
      </c>
      <c r="Y72" s="142">
        <f t="shared" si="0"/>
        <v>17.120264412238324</v>
      </c>
    </row>
    <row r="73" spans="1:25" ht="48" thickBot="1">
      <c r="A73" s="60" t="s">
        <v>45</v>
      </c>
      <c r="B73" s="61">
        <v>951</v>
      </c>
      <c r="C73" s="62"/>
      <c r="D73" s="62" t="s">
        <v>160</v>
      </c>
      <c r="E73" s="100">
        <v>621</v>
      </c>
      <c r="F73" s="68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70"/>
      <c r="W73" s="71"/>
      <c r="X73" s="100">
        <v>106.31684</v>
      </c>
      <c r="Y73" s="142">
        <f t="shared" si="0"/>
        <v>17.120264090177134</v>
      </c>
    </row>
    <row r="74" spans="1:25" ht="79.5" thickBot="1">
      <c r="A74" s="135" t="s">
        <v>92</v>
      </c>
      <c r="B74" s="61">
        <v>951</v>
      </c>
      <c r="C74" s="62"/>
      <c r="D74" s="62" t="s">
        <v>161</v>
      </c>
      <c r="E74" s="100">
        <v>2484</v>
      </c>
      <c r="F74" s="68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70"/>
      <c r="W74" s="71"/>
      <c r="X74" s="100">
        <v>425.26737</v>
      </c>
      <c r="Y74" s="142">
        <f t="shared" si="0"/>
        <v>17.120264492753623</v>
      </c>
    </row>
    <row r="75" spans="1:25" ht="66" customHeight="1" thickBot="1">
      <c r="A75" s="87" t="s">
        <v>255</v>
      </c>
      <c r="B75" s="16">
        <v>951</v>
      </c>
      <c r="C75" s="11"/>
      <c r="D75" s="11" t="s">
        <v>162</v>
      </c>
      <c r="E75" s="12">
        <f>E76</f>
        <v>22597.52776</v>
      </c>
      <c r="F75" s="68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70"/>
      <c r="W75" s="71"/>
      <c r="X75" s="12">
        <f>X76</f>
        <v>22019.96754</v>
      </c>
      <c r="Y75" s="142">
        <f aca="true" t="shared" si="1" ref="Y75:Y138">X75/E75*100</f>
        <v>97.44414421730531</v>
      </c>
    </row>
    <row r="76" spans="1:25" ht="19.5" thickBot="1">
      <c r="A76" s="130" t="s">
        <v>18</v>
      </c>
      <c r="B76" s="131">
        <v>951</v>
      </c>
      <c r="C76" s="132"/>
      <c r="D76" s="131" t="s">
        <v>162</v>
      </c>
      <c r="E76" s="134">
        <f>E77+E80+E78+E79</f>
        <v>22597.52776</v>
      </c>
      <c r="F76" s="68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70"/>
      <c r="W76" s="71"/>
      <c r="X76" s="134">
        <f>X77+X80+X78+X79</f>
        <v>22019.96754</v>
      </c>
      <c r="Y76" s="142">
        <f t="shared" si="1"/>
        <v>97.44414421730531</v>
      </c>
    </row>
    <row r="77" spans="1:25" ht="49.5" customHeight="1" thickBot="1">
      <c r="A77" s="60" t="s">
        <v>41</v>
      </c>
      <c r="B77" s="61">
        <v>951</v>
      </c>
      <c r="C77" s="62"/>
      <c r="D77" s="62" t="s">
        <v>163</v>
      </c>
      <c r="E77" s="64">
        <v>3997.52776</v>
      </c>
      <c r="F77" s="68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70"/>
      <c r="W77" s="71"/>
      <c r="X77" s="64">
        <v>3997.52776</v>
      </c>
      <c r="Y77" s="142">
        <f t="shared" si="1"/>
        <v>100</v>
      </c>
    </row>
    <row r="78" spans="1:25" ht="49.5" customHeight="1" thickBot="1">
      <c r="A78" s="60" t="s">
        <v>107</v>
      </c>
      <c r="B78" s="61">
        <v>951</v>
      </c>
      <c r="C78" s="62"/>
      <c r="D78" s="62" t="s">
        <v>164</v>
      </c>
      <c r="E78" s="64">
        <v>9103.56</v>
      </c>
      <c r="F78" s="68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70"/>
      <c r="W78" s="71"/>
      <c r="X78" s="64">
        <v>8573.85858</v>
      </c>
      <c r="Y78" s="142">
        <f t="shared" si="1"/>
        <v>94.18138156940802</v>
      </c>
    </row>
    <row r="79" spans="1:25" ht="49.5" customHeight="1" thickBot="1">
      <c r="A79" s="60" t="s">
        <v>108</v>
      </c>
      <c r="B79" s="61">
        <v>951</v>
      </c>
      <c r="C79" s="62"/>
      <c r="D79" s="62" t="s">
        <v>165</v>
      </c>
      <c r="E79" s="64">
        <v>4996.44</v>
      </c>
      <c r="F79" s="68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70"/>
      <c r="W79" s="71"/>
      <c r="X79" s="64">
        <v>4948.5812</v>
      </c>
      <c r="Y79" s="142">
        <f t="shared" si="1"/>
        <v>99.04214200510764</v>
      </c>
    </row>
    <row r="80" spans="1:25" ht="32.25" customHeight="1" thickBot="1">
      <c r="A80" s="135" t="s">
        <v>93</v>
      </c>
      <c r="B80" s="61">
        <v>951</v>
      </c>
      <c r="C80" s="62"/>
      <c r="D80" s="62" t="s">
        <v>166</v>
      </c>
      <c r="E80" s="64">
        <v>4500</v>
      </c>
      <c r="F80" s="68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70"/>
      <c r="W80" s="71"/>
      <c r="X80" s="64">
        <v>4500</v>
      </c>
      <c r="Y80" s="142">
        <f t="shared" si="1"/>
        <v>100</v>
      </c>
    </row>
    <row r="81" spans="1:25" ht="32.25" thickBot="1">
      <c r="A81" s="87" t="s">
        <v>256</v>
      </c>
      <c r="B81" s="16">
        <v>951</v>
      </c>
      <c r="C81" s="9"/>
      <c r="D81" s="9" t="s">
        <v>167</v>
      </c>
      <c r="E81" s="10">
        <f>E82</f>
        <v>100</v>
      </c>
      <c r="F81" s="68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70"/>
      <c r="W81" s="71"/>
      <c r="X81" s="10">
        <f>X82</f>
        <v>100</v>
      </c>
      <c r="Y81" s="142">
        <f t="shared" si="1"/>
        <v>100</v>
      </c>
    </row>
    <row r="82" spans="1:25" ht="19.5" thickBot="1">
      <c r="A82" s="130" t="s">
        <v>18</v>
      </c>
      <c r="B82" s="131">
        <v>951</v>
      </c>
      <c r="C82" s="132"/>
      <c r="D82" s="131" t="s">
        <v>167</v>
      </c>
      <c r="E82" s="134">
        <f>E83</f>
        <v>100</v>
      </c>
      <c r="F82" s="68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70"/>
      <c r="W82" s="71"/>
      <c r="X82" s="134">
        <f>X83</f>
        <v>100</v>
      </c>
      <c r="Y82" s="142">
        <f t="shared" si="1"/>
        <v>100</v>
      </c>
    </row>
    <row r="83" spans="1:25" ht="33.75" customHeight="1" thickBot="1">
      <c r="A83" s="65" t="s">
        <v>51</v>
      </c>
      <c r="B83" s="61">
        <v>951</v>
      </c>
      <c r="C83" s="62"/>
      <c r="D83" s="62" t="s">
        <v>168</v>
      </c>
      <c r="E83" s="64">
        <v>100</v>
      </c>
      <c r="F83" s="68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70"/>
      <c r="W83" s="71"/>
      <c r="X83" s="64">
        <v>100</v>
      </c>
      <c r="Y83" s="142">
        <f t="shared" si="1"/>
        <v>100</v>
      </c>
    </row>
    <row r="84" spans="1:25" ht="32.25" thickBot="1">
      <c r="A84" s="87" t="s">
        <v>257</v>
      </c>
      <c r="B84" s="16">
        <v>951</v>
      </c>
      <c r="C84" s="9"/>
      <c r="D84" s="9" t="s">
        <v>169</v>
      </c>
      <c r="E84" s="10">
        <f>E85</f>
        <v>36</v>
      </c>
      <c r="F84" s="68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70"/>
      <c r="W84" s="71"/>
      <c r="X84" s="10">
        <f>X85</f>
        <v>36</v>
      </c>
      <c r="Y84" s="142">
        <f t="shared" si="1"/>
        <v>100</v>
      </c>
    </row>
    <row r="85" spans="1:25" ht="19.5" thickBot="1">
      <c r="A85" s="130" t="s">
        <v>18</v>
      </c>
      <c r="B85" s="131">
        <v>951</v>
      </c>
      <c r="C85" s="132"/>
      <c r="D85" s="131" t="s">
        <v>169</v>
      </c>
      <c r="E85" s="134">
        <f>E86</f>
        <v>36</v>
      </c>
      <c r="F85" s="68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70"/>
      <c r="W85" s="71"/>
      <c r="X85" s="134">
        <f>X86</f>
        <v>36</v>
      </c>
      <c r="Y85" s="142">
        <f t="shared" si="1"/>
        <v>100</v>
      </c>
    </row>
    <row r="86" spans="1:25" ht="32.25" thickBot="1">
      <c r="A86" s="65" t="s">
        <v>52</v>
      </c>
      <c r="B86" s="61">
        <v>951</v>
      </c>
      <c r="C86" s="62"/>
      <c r="D86" s="62" t="s">
        <v>170</v>
      </c>
      <c r="E86" s="64">
        <v>36</v>
      </c>
      <c r="F86" s="68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70"/>
      <c r="W86" s="71"/>
      <c r="X86" s="64">
        <v>36</v>
      </c>
      <c r="Y86" s="142">
        <f t="shared" si="1"/>
        <v>100</v>
      </c>
    </row>
    <row r="87" spans="1:25" ht="32.25" thickBot="1">
      <c r="A87" s="8" t="s">
        <v>258</v>
      </c>
      <c r="B87" s="16">
        <v>951</v>
      </c>
      <c r="C87" s="9"/>
      <c r="D87" s="9" t="s">
        <v>171</v>
      </c>
      <c r="E87" s="10">
        <f>E88</f>
        <v>50</v>
      </c>
      <c r="F87" s="68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70"/>
      <c r="W87" s="71"/>
      <c r="X87" s="10">
        <f>X88</f>
        <v>50</v>
      </c>
      <c r="Y87" s="142">
        <f t="shared" si="1"/>
        <v>100</v>
      </c>
    </row>
    <row r="88" spans="1:25" ht="19.5" thickBot="1">
      <c r="A88" s="130" t="s">
        <v>18</v>
      </c>
      <c r="B88" s="131">
        <v>951</v>
      </c>
      <c r="C88" s="132"/>
      <c r="D88" s="131" t="s">
        <v>171</v>
      </c>
      <c r="E88" s="134">
        <f>E89</f>
        <v>50</v>
      </c>
      <c r="F88" s="68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70"/>
      <c r="W88" s="71"/>
      <c r="X88" s="134">
        <f>X89</f>
        <v>50</v>
      </c>
      <c r="Y88" s="142">
        <f t="shared" si="1"/>
        <v>100</v>
      </c>
    </row>
    <row r="89" spans="1:25" ht="34.5" customHeight="1" thickBot="1">
      <c r="A89" s="65" t="s">
        <v>53</v>
      </c>
      <c r="B89" s="61">
        <v>951</v>
      </c>
      <c r="C89" s="62"/>
      <c r="D89" s="62" t="s">
        <v>172</v>
      </c>
      <c r="E89" s="64">
        <v>50</v>
      </c>
      <c r="F89" s="68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71"/>
      <c r="X89" s="64">
        <v>50</v>
      </c>
      <c r="Y89" s="142">
        <f t="shared" si="1"/>
        <v>100</v>
      </c>
    </row>
    <row r="90" spans="1:25" ht="36.75" customHeight="1" thickBot="1">
      <c r="A90" s="67" t="s">
        <v>259</v>
      </c>
      <c r="B90" s="17">
        <v>951</v>
      </c>
      <c r="C90" s="9"/>
      <c r="D90" s="9" t="s">
        <v>173</v>
      </c>
      <c r="E90" s="10">
        <f>E91</f>
        <v>200</v>
      </c>
      <c r="F90" s="68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71"/>
      <c r="X90" s="10">
        <f>X91</f>
        <v>200</v>
      </c>
      <c r="Y90" s="142">
        <f t="shared" si="1"/>
        <v>100</v>
      </c>
    </row>
    <row r="91" spans="1:25" ht="22.5" customHeight="1" thickBot="1">
      <c r="A91" s="130" t="s">
        <v>18</v>
      </c>
      <c r="B91" s="131">
        <v>951</v>
      </c>
      <c r="C91" s="132"/>
      <c r="D91" s="131" t="s">
        <v>173</v>
      </c>
      <c r="E91" s="134">
        <f>E92</f>
        <v>200</v>
      </c>
      <c r="F91" s="68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0"/>
      <c r="W91" s="71"/>
      <c r="X91" s="134">
        <f>X92</f>
        <v>200</v>
      </c>
      <c r="Y91" s="142">
        <f t="shared" si="1"/>
        <v>100</v>
      </c>
    </row>
    <row r="92" spans="1:25" ht="34.5" customHeight="1" thickBot="1">
      <c r="A92" s="65" t="s">
        <v>56</v>
      </c>
      <c r="B92" s="61">
        <v>951</v>
      </c>
      <c r="C92" s="62"/>
      <c r="D92" s="62" t="s">
        <v>174</v>
      </c>
      <c r="E92" s="64">
        <v>200</v>
      </c>
      <c r="F92" s="68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70"/>
      <c r="W92" s="71"/>
      <c r="X92" s="64">
        <v>200</v>
      </c>
      <c r="Y92" s="142">
        <f t="shared" si="1"/>
        <v>100</v>
      </c>
    </row>
    <row r="93" spans="1:25" ht="32.25" thickBot="1">
      <c r="A93" s="13" t="s">
        <v>260</v>
      </c>
      <c r="B93" s="16">
        <v>951</v>
      </c>
      <c r="C93" s="11"/>
      <c r="D93" s="11" t="s">
        <v>175</v>
      </c>
      <c r="E93" s="12">
        <f>E94</f>
        <v>21391.51971</v>
      </c>
      <c r="F93" s="68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70"/>
      <c r="W93" s="71"/>
      <c r="X93" s="12">
        <f>X94</f>
        <v>20571.642920000002</v>
      </c>
      <c r="Y93" s="142">
        <f t="shared" si="1"/>
        <v>96.16728123520495</v>
      </c>
    </row>
    <row r="94" spans="1:25" ht="19.5" thickBot="1">
      <c r="A94" s="130" t="s">
        <v>18</v>
      </c>
      <c r="B94" s="131">
        <v>951</v>
      </c>
      <c r="C94" s="132"/>
      <c r="D94" s="131" t="s">
        <v>175</v>
      </c>
      <c r="E94" s="134">
        <f>E95+E97</f>
        <v>21391.51971</v>
      </c>
      <c r="F94" s="68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70"/>
      <c r="W94" s="71"/>
      <c r="X94" s="134">
        <f>X95+X97</f>
        <v>20571.642920000002</v>
      </c>
      <c r="Y94" s="142">
        <f t="shared" si="1"/>
        <v>96.16728123520495</v>
      </c>
    </row>
    <row r="95" spans="1:25" ht="19.5" thickBot="1">
      <c r="A95" s="5" t="s">
        <v>28</v>
      </c>
      <c r="B95" s="18">
        <v>951</v>
      </c>
      <c r="C95" s="6"/>
      <c r="D95" s="6" t="s">
        <v>176</v>
      </c>
      <c r="E95" s="7">
        <f>E96</f>
        <v>1070</v>
      </c>
      <c r="F95" s="68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70"/>
      <c r="W95" s="71"/>
      <c r="X95" s="7">
        <f>X96</f>
        <v>1069.99994</v>
      </c>
      <c r="Y95" s="142">
        <f t="shared" si="1"/>
        <v>99.99999439252336</v>
      </c>
    </row>
    <row r="96" spans="1:25" ht="32.25" thickBot="1">
      <c r="A96" s="65" t="s">
        <v>47</v>
      </c>
      <c r="B96" s="61">
        <v>951</v>
      </c>
      <c r="C96" s="62"/>
      <c r="D96" s="62" t="s">
        <v>177</v>
      </c>
      <c r="E96" s="64">
        <v>1070</v>
      </c>
      <c r="F96" s="68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70"/>
      <c r="W96" s="71"/>
      <c r="X96" s="64">
        <v>1069.99994</v>
      </c>
      <c r="Y96" s="142">
        <f t="shared" si="1"/>
        <v>99.99999439252336</v>
      </c>
    </row>
    <row r="97" spans="1:25" ht="19.5" customHeight="1" thickBot="1">
      <c r="A97" s="57" t="s">
        <v>48</v>
      </c>
      <c r="B97" s="18">
        <v>951</v>
      </c>
      <c r="C97" s="6"/>
      <c r="D97" s="6" t="s">
        <v>178</v>
      </c>
      <c r="E97" s="7">
        <f>SUM(E98:E102)</f>
        <v>20321.51971</v>
      </c>
      <c r="F97" s="68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70"/>
      <c r="W97" s="71"/>
      <c r="X97" s="7">
        <f>SUM(X98:X102)</f>
        <v>19501.64298</v>
      </c>
      <c r="Y97" s="142">
        <f t="shared" si="1"/>
        <v>95.96547531040926</v>
      </c>
    </row>
    <row r="98" spans="1:25" ht="32.25" thickBot="1">
      <c r="A98" s="60" t="s">
        <v>49</v>
      </c>
      <c r="B98" s="61">
        <v>951</v>
      </c>
      <c r="C98" s="62"/>
      <c r="D98" s="62" t="s">
        <v>179</v>
      </c>
      <c r="E98" s="64">
        <v>11296.1407</v>
      </c>
      <c r="F98" s="68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70"/>
      <c r="W98" s="71"/>
      <c r="X98" s="64">
        <v>10804.75165</v>
      </c>
      <c r="Y98" s="142">
        <f t="shared" si="1"/>
        <v>95.64993865559767</v>
      </c>
    </row>
    <row r="99" spans="1:25" ht="19.5" thickBot="1">
      <c r="A99" s="65" t="s">
        <v>112</v>
      </c>
      <c r="B99" s="61">
        <v>951</v>
      </c>
      <c r="C99" s="62"/>
      <c r="D99" s="62" t="s">
        <v>180</v>
      </c>
      <c r="E99" s="64">
        <v>256.24342</v>
      </c>
      <c r="F99" s="68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70"/>
      <c r="W99" s="71"/>
      <c r="X99" s="64">
        <v>229.331</v>
      </c>
      <c r="Y99" s="142">
        <f t="shared" si="1"/>
        <v>89.49732250685695</v>
      </c>
    </row>
    <row r="100" spans="1:25" ht="32.25" thickBot="1">
      <c r="A100" s="60" t="s">
        <v>50</v>
      </c>
      <c r="B100" s="61">
        <v>951</v>
      </c>
      <c r="C100" s="62"/>
      <c r="D100" s="62" t="s">
        <v>181</v>
      </c>
      <c r="E100" s="64">
        <v>8740.58259</v>
      </c>
      <c r="F100" s="68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70"/>
      <c r="W100" s="71"/>
      <c r="X100" s="64">
        <v>8439.00733</v>
      </c>
      <c r="Y100" s="142">
        <f t="shared" si="1"/>
        <v>96.54971213995474</v>
      </c>
    </row>
    <row r="101" spans="1:25" ht="32.25" thickBot="1">
      <c r="A101" s="60" t="s">
        <v>237</v>
      </c>
      <c r="B101" s="61">
        <v>951</v>
      </c>
      <c r="C101" s="62"/>
      <c r="D101" s="62" t="s">
        <v>238</v>
      </c>
      <c r="E101" s="64">
        <v>18.953</v>
      </c>
      <c r="F101" s="68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70"/>
      <c r="W101" s="71"/>
      <c r="X101" s="64">
        <v>18.953</v>
      </c>
      <c r="Y101" s="142">
        <f t="shared" si="1"/>
        <v>100</v>
      </c>
    </row>
    <row r="102" spans="1:25" ht="19.5" thickBot="1">
      <c r="A102" s="116" t="s">
        <v>116</v>
      </c>
      <c r="B102" s="61">
        <v>951</v>
      </c>
      <c r="C102" s="62"/>
      <c r="D102" s="62" t="s">
        <v>182</v>
      </c>
      <c r="E102" s="64">
        <v>9.6</v>
      </c>
      <c r="F102" s="68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70"/>
      <c r="W102" s="71"/>
      <c r="X102" s="64">
        <v>9.6</v>
      </c>
      <c r="Y102" s="142">
        <f t="shared" si="1"/>
        <v>100</v>
      </c>
    </row>
    <row r="103" spans="1:25" ht="35.25" customHeight="1" thickBot="1">
      <c r="A103" s="87" t="s">
        <v>261</v>
      </c>
      <c r="B103" s="16">
        <v>951</v>
      </c>
      <c r="C103" s="9"/>
      <c r="D103" s="9" t="s">
        <v>183</v>
      </c>
      <c r="E103" s="10">
        <f>E104</f>
        <v>100</v>
      </c>
      <c r="F103" s="68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70"/>
      <c r="W103" s="71"/>
      <c r="X103" s="10">
        <f>X104</f>
        <v>62.183</v>
      </c>
      <c r="Y103" s="142">
        <f t="shared" si="1"/>
        <v>62.183</v>
      </c>
    </row>
    <row r="104" spans="1:25" ht="19.5" thickBot="1">
      <c r="A104" s="130" t="s">
        <v>18</v>
      </c>
      <c r="B104" s="131">
        <v>951</v>
      </c>
      <c r="C104" s="132"/>
      <c r="D104" s="131" t="s">
        <v>183</v>
      </c>
      <c r="E104" s="134">
        <f>E105</f>
        <v>100</v>
      </c>
      <c r="F104" s="68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70"/>
      <c r="W104" s="71"/>
      <c r="X104" s="134">
        <f>X105</f>
        <v>62.183</v>
      </c>
      <c r="Y104" s="142">
        <f t="shared" si="1"/>
        <v>62.183</v>
      </c>
    </row>
    <row r="105" spans="1:25" ht="34.5" customHeight="1" thickBot="1">
      <c r="A105" s="60" t="s">
        <v>39</v>
      </c>
      <c r="B105" s="61">
        <v>951</v>
      </c>
      <c r="C105" s="62"/>
      <c r="D105" s="62" t="s">
        <v>184</v>
      </c>
      <c r="E105" s="64">
        <v>100</v>
      </c>
      <c r="F105" s="68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70"/>
      <c r="W105" s="71"/>
      <c r="X105" s="64">
        <v>62.183</v>
      </c>
      <c r="Y105" s="142">
        <f t="shared" si="1"/>
        <v>62.183</v>
      </c>
    </row>
    <row r="106" spans="1:25" ht="49.5" customHeight="1" thickBot="1">
      <c r="A106" s="87" t="s">
        <v>262</v>
      </c>
      <c r="B106" s="16">
        <v>951</v>
      </c>
      <c r="C106" s="9"/>
      <c r="D106" s="9" t="s">
        <v>185</v>
      </c>
      <c r="E106" s="101">
        <f>E107</f>
        <v>3649.69297</v>
      </c>
      <c r="F106" s="68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70"/>
      <c r="W106" s="71"/>
      <c r="X106" s="101">
        <f>X107</f>
        <v>2957.3655</v>
      </c>
      <c r="Y106" s="142">
        <f t="shared" si="1"/>
        <v>81.03052843921826</v>
      </c>
    </row>
    <row r="107" spans="1:25" ht="25.5" customHeight="1" thickBot="1">
      <c r="A107" s="130" t="s">
        <v>18</v>
      </c>
      <c r="B107" s="84">
        <v>951</v>
      </c>
      <c r="C107" s="85"/>
      <c r="D107" s="85" t="s">
        <v>185</v>
      </c>
      <c r="E107" s="115">
        <f>E108+E109</f>
        <v>3649.69297</v>
      </c>
      <c r="F107" s="68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70"/>
      <c r="W107" s="71"/>
      <c r="X107" s="115">
        <f>X108+X109</f>
        <v>2957.3655</v>
      </c>
      <c r="Y107" s="142">
        <f t="shared" si="1"/>
        <v>81.03052843921826</v>
      </c>
    </row>
    <row r="108" spans="1:25" ht="34.5" customHeight="1" thickBot="1">
      <c r="A108" s="60" t="s">
        <v>100</v>
      </c>
      <c r="B108" s="61">
        <v>951</v>
      </c>
      <c r="C108" s="62"/>
      <c r="D108" s="62" t="s">
        <v>185</v>
      </c>
      <c r="E108" s="100">
        <v>2377.82053</v>
      </c>
      <c r="F108" s="68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70"/>
      <c r="W108" s="71"/>
      <c r="X108" s="100">
        <v>1685.49306</v>
      </c>
      <c r="Y108" s="142">
        <f t="shared" si="1"/>
        <v>70.8839476627784</v>
      </c>
    </row>
    <row r="109" spans="1:25" ht="23.25" customHeight="1" thickBot="1">
      <c r="A109" s="60" t="s">
        <v>115</v>
      </c>
      <c r="B109" s="61">
        <v>951</v>
      </c>
      <c r="C109" s="62"/>
      <c r="D109" s="62" t="s">
        <v>186</v>
      </c>
      <c r="E109" s="100">
        <v>1271.87244</v>
      </c>
      <c r="F109" s="68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70"/>
      <c r="W109" s="71"/>
      <c r="X109" s="100">
        <v>1271.87244</v>
      </c>
      <c r="Y109" s="142">
        <f t="shared" si="1"/>
        <v>100</v>
      </c>
    </row>
    <row r="110" spans="1:25" ht="48.75" customHeight="1" thickBot="1">
      <c r="A110" s="87" t="s">
        <v>263</v>
      </c>
      <c r="B110" s="16">
        <v>951</v>
      </c>
      <c r="C110" s="9"/>
      <c r="D110" s="9" t="s">
        <v>200</v>
      </c>
      <c r="E110" s="101">
        <f>E111</f>
        <v>11821.1</v>
      </c>
      <c r="F110" s="68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70"/>
      <c r="W110" s="71"/>
      <c r="X110" s="101">
        <f>X111</f>
        <v>11349.44008</v>
      </c>
      <c r="Y110" s="142">
        <f t="shared" si="1"/>
        <v>96.01001666511577</v>
      </c>
    </row>
    <row r="111" spans="1:25" ht="38.25" customHeight="1" thickBot="1">
      <c r="A111" s="130" t="s">
        <v>18</v>
      </c>
      <c r="B111" s="84">
        <v>951</v>
      </c>
      <c r="C111" s="85"/>
      <c r="D111" s="85" t="s">
        <v>200</v>
      </c>
      <c r="E111" s="115">
        <f>E114+E112+E113+E115</f>
        <v>11821.1</v>
      </c>
      <c r="F111" s="68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70"/>
      <c r="W111" s="71"/>
      <c r="X111" s="115">
        <f>X114+X112+X113+X115</f>
        <v>11349.44008</v>
      </c>
      <c r="Y111" s="142">
        <f t="shared" si="1"/>
        <v>96.01001666511577</v>
      </c>
    </row>
    <row r="112" spans="1:25" ht="38.25" customHeight="1" thickBot="1">
      <c r="A112" s="60" t="s">
        <v>114</v>
      </c>
      <c r="B112" s="121">
        <v>951</v>
      </c>
      <c r="C112" s="122"/>
      <c r="D112" s="122" t="s">
        <v>218</v>
      </c>
      <c r="E112" s="117">
        <v>5752</v>
      </c>
      <c r="F112" s="68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70"/>
      <c r="W112" s="71"/>
      <c r="X112" s="117">
        <v>5452</v>
      </c>
      <c r="Y112" s="142">
        <f t="shared" si="1"/>
        <v>94.78442280945758</v>
      </c>
    </row>
    <row r="113" spans="1:25" ht="48.75" customHeight="1" thickBot="1">
      <c r="A113" s="65" t="s">
        <v>112</v>
      </c>
      <c r="B113" s="121">
        <v>951</v>
      </c>
      <c r="C113" s="122"/>
      <c r="D113" s="122" t="s">
        <v>222</v>
      </c>
      <c r="E113" s="117">
        <v>209.915</v>
      </c>
      <c r="F113" s="68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70"/>
      <c r="W113" s="71"/>
      <c r="X113" s="117">
        <v>209.915</v>
      </c>
      <c r="Y113" s="142">
        <f t="shared" si="1"/>
        <v>100</v>
      </c>
    </row>
    <row r="114" spans="1:25" ht="35.25" customHeight="1" thickBot="1">
      <c r="A114" s="60" t="s">
        <v>199</v>
      </c>
      <c r="B114" s="61">
        <v>951</v>
      </c>
      <c r="C114" s="62"/>
      <c r="D114" s="62" t="s">
        <v>221</v>
      </c>
      <c r="E114" s="100">
        <v>5375.6</v>
      </c>
      <c r="F114" s="68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70"/>
      <c r="W114" s="71"/>
      <c r="X114" s="100">
        <v>5203.94008</v>
      </c>
      <c r="Y114" s="142">
        <f t="shared" si="1"/>
        <v>96.80668353300096</v>
      </c>
    </row>
    <row r="115" spans="1:25" ht="17.25" customHeight="1" thickBot="1">
      <c r="A115" s="60" t="s">
        <v>227</v>
      </c>
      <c r="B115" s="61">
        <v>952</v>
      </c>
      <c r="C115" s="62"/>
      <c r="D115" s="62" t="s">
        <v>226</v>
      </c>
      <c r="E115" s="100">
        <v>483.585</v>
      </c>
      <c r="F115" s="68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70"/>
      <c r="W115" s="71"/>
      <c r="X115" s="100">
        <v>483.585</v>
      </c>
      <c r="Y115" s="142">
        <f t="shared" si="1"/>
        <v>100</v>
      </c>
    </row>
    <row r="116" spans="1:25" ht="36.75" customHeight="1" thickBot="1">
      <c r="A116" s="81" t="s">
        <v>29</v>
      </c>
      <c r="B116" s="79" t="s">
        <v>2</v>
      </c>
      <c r="C116" s="136"/>
      <c r="D116" s="136" t="s">
        <v>187</v>
      </c>
      <c r="E116" s="102">
        <f>E117+E175</f>
        <v>97192.90578</v>
      </c>
      <c r="F116" s="68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70"/>
      <c r="W116" s="71"/>
      <c r="X116" s="102">
        <f>X117+X175</f>
        <v>93899.43128</v>
      </c>
      <c r="Y116" s="142">
        <f t="shared" si="1"/>
        <v>96.61140442960425</v>
      </c>
    </row>
    <row r="117" spans="1:25" ht="35.25" customHeight="1" thickBot="1">
      <c r="A117" s="130" t="s">
        <v>18</v>
      </c>
      <c r="B117" s="131">
        <v>951</v>
      </c>
      <c r="C117" s="132"/>
      <c r="D117" s="131" t="s">
        <v>187</v>
      </c>
      <c r="E117" s="103">
        <f>E118+E119+E123+E127+E130+E131+E141+E143+E148+E157+E159+E161+E163+E167+E169+E171+E173+E152+E125+E129+E145+E150</f>
        <v>90842.33023</v>
      </c>
      <c r="F117" s="68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70"/>
      <c r="W117" s="71"/>
      <c r="X117" s="103">
        <f>X118+X119+X123+X127+X130+X131+X141+X143+X148+X157+X159+X161+X163+X165+X167+X169+X171+X173+X152+X125+X129+X145+X150</f>
        <v>87339.56564</v>
      </c>
      <c r="Y117" s="142">
        <f t="shared" si="1"/>
        <v>96.14412732353794</v>
      </c>
    </row>
    <row r="118" spans="1:25" ht="19.5" thickBot="1">
      <c r="A118" s="8" t="s">
        <v>30</v>
      </c>
      <c r="B118" s="16">
        <v>951</v>
      </c>
      <c r="C118" s="9"/>
      <c r="D118" s="9" t="s">
        <v>188</v>
      </c>
      <c r="E118" s="10">
        <v>2001.06</v>
      </c>
      <c r="F118" s="68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70"/>
      <c r="W118" s="71"/>
      <c r="X118" s="10">
        <v>1970.97132</v>
      </c>
      <c r="Y118" s="142">
        <f t="shared" si="1"/>
        <v>98.49636292764835</v>
      </c>
    </row>
    <row r="119" spans="1:25" ht="48" thickBot="1">
      <c r="A119" s="8" t="s">
        <v>5</v>
      </c>
      <c r="B119" s="16">
        <v>951</v>
      </c>
      <c r="C119" s="9"/>
      <c r="D119" s="9" t="s">
        <v>187</v>
      </c>
      <c r="E119" s="101">
        <f>E120+E121+E122</f>
        <v>3534.30988</v>
      </c>
      <c r="F119" s="125" t="e">
        <f>#REF!+#REF!+F143+F145+#REF!+#REF!+#REF!+#REF!+#REF!+#REF!+#REF!+F173</f>
        <v>#REF!</v>
      </c>
      <c r="G119" s="24" t="e">
        <f>#REF!+#REF!+G143+G145+#REF!+#REF!+#REF!+#REF!+#REF!+#REF!+#REF!+G173</f>
        <v>#REF!</v>
      </c>
      <c r="H119" s="24" t="e">
        <f>#REF!+#REF!+H143+H145+#REF!+#REF!+#REF!+#REF!+#REF!+#REF!+#REF!+H173</f>
        <v>#REF!</v>
      </c>
      <c r="I119" s="24" t="e">
        <f>#REF!+#REF!+I143+I145+#REF!+#REF!+#REF!+#REF!+#REF!+#REF!+#REF!+I173</f>
        <v>#REF!</v>
      </c>
      <c r="J119" s="24" t="e">
        <f>#REF!+#REF!+J143+J145+#REF!+#REF!+#REF!+#REF!+#REF!+#REF!+#REF!+J173</f>
        <v>#REF!</v>
      </c>
      <c r="K119" s="24" t="e">
        <f>#REF!+#REF!+K143+K145+#REF!+#REF!+#REF!+#REF!+#REF!+#REF!+#REF!+K173</f>
        <v>#REF!</v>
      </c>
      <c r="L119" s="24" t="e">
        <f>#REF!+#REF!+L143+L145+#REF!+#REF!+#REF!+#REF!+#REF!+#REF!+#REF!+L173</f>
        <v>#REF!</v>
      </c>
      <c r="M119" s="24" t="e">
        <f>#REF!+#REF!+M143+M145+#REF!+#REF!+#REF!+#REF!+#REF!+#REF!+#REF!+M173</f>
        <v>#REF!</v>
      </c>
      <c r="N119" s="24" t="e">
        <f>#REF!+#REF!+N143+N145+#REF!+#REF!+#REF!+#REF!+#REF!+#REF!+#REF!+N173</f>
        <v>#REF!</v>
      </c>
      <c r="O119" s="24" t="e">
        <f>#REF!+#REF!+O143+O145+#REF!+#REF!+#REF!+#REF!+#REF!+#REF!+#REF!+O173</f>
        <v>#REF!</v>
      </c>
      <c r="P119" s="24" t="e">
        <f>#REF!+#REF!+P143+P145+#REF!+#REF!+#REF!+#REF!+#REF!+#REF!+#REF!+P173</f>
        <v>#REF!</v>
      </c>
      <c r="Q119" s="24" t="e">
        <f>#REF!+#REF!+Q143+Q145+#REF!+#REF!+#REF!+#REF!+#REF!+#REF!+#REF!+Q173</f>
        <v>#REF!</v>
      </c>
      <c r="R119" s="24" t="e">
        <f>#REF!+#REF!+R143+R145+#REF!+#REF!+#REF!+#REF!+#REF!+#REF!+#REF!+R173</f>
        <v>#REF!</v>
      </c>
      <c r="S119" s="24" t="e">
        <f>#REF!+#REF!+S143+S145+#REF!+#REF!+#REF!+#REF!+#REF!+#REF!+#REF!+S173</f>
        <v>#REF!</v>
      </c>
      <c r="T119" s="24" t="e">
        <f>#REF!+#REF!+T143+T145+#REF!+#REF!+#REF!+#REF!+#REF!+#REF!+#REF!+T173</f>
        <v>#REF!</v>
      </c>
      <c r="U119" s="24" t="e">
        <f>#REF!+#REF!+U143+U145+#REF!+#REF!+#REF!+#REF!+#REF!+#REF!+#REF!+U173</f>
        <v>#REF!</v>
      </c>
      <c r="V119" s="46" t="e">
        <f>#REF!+#REF!+V143+V145+#REF!+#REF!+#REF!+#REF!+#REF!+#REF!+#REF!+V173</f>
        <v>#REF!</v>
      </c>
      <c r="W119" s="45" t="e">
        <f>V119/E117*100</f>
        <v>#REF!</v>
      </c>
      <c r="X119" s="101">
        <f>X120+X121+X122</f>
        <v>3480.1467</v>
      </c>
      <c r="Y119" s="142">
        <f t="shared" si="1"/>
        <v>98.46750336447579</v>
      </c>
    </row>
    <row r="120" spans="1:25" ht="20.25" customHeight="1" outlineLevel="3" thickBot="1">
      <c r="A120" s="82" t="s">
        <v>94</v>
      </c>
      <c r="B120" s="83">
        <v>951</v>
      </c>
      <c r="C120" s="62"/>
      <c r="D120" s="62" t="s">
        <v>189</v>
      </c>
      <c r="E120" s="100">
        <v>1816.55899</v>
      </c>
      <c r="F120" s="126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47"/>
      <c r="W120" s="45"/>
      <c r="X120" s="100">
        <v>1774.05335</v>
      </c>
      <c r="Y120" s="142">
        <f t="shared" si="1"/>
        <v>97.66010131055529</v>
      </c>
    </row>
    <row r="121" spans="1:25" ht="18.75" customHeight="1" outlineLevel="6" thickBot="1">
      <c r="A121" s="60" t="s">
        <v>95</v>
      </c>
      <c r="B121" s="61">
        <v>951</v>
      </c>
      <c r="C121" s="62"/>
      <c r="D121" s="62" t="s">
        <v>190</v>
      </c>
      <c r="E121" s="100">
        <v>1704.09345</v>
      </c>
      <c r="F121" s="127" t="e">
        <f>#REF!</f>
        <v>#REF!</v>
      </c>
      <c r="G121" s="26" t="e">
        <f>#REF!</f>
        <v>#REF!</v>
      </c>
      <c r="H121" s="26" t="e">
        <f>#REF!</f>
        <v>#REF!</v>
      </c>
      <c r="I121" s="26" t="e">
        <f>#REF!</f>
        <v>#REF!</v>
      </c>
      <c r="J121" s="26" t="e">
        <f>#REF!</f>
        <v>#REF!</v>
      </c>
      <c r="K121" s="26" t="e">
        <f>#REF!</f>
        <v>#REF!</v>
      </c>
      <c r="L121" s="26" t="e">
        <f>#REF!</f>
        <v>#REF!</v>
      </c>
      <c r="M121" s="26" t="e">
        <f>#REF!</f>
        <v>#REF!</v>
      </c>
      <c r="N121" s="26" t="e">
        <f>#REF!</f>
        <v>#REF!</v>
      </c>
      <c r="O121" s="26" t="e">
        <f>#REF!</f>
        <v>#REF!</v>
      </c>
      <c r="P121" s="26" t="e">
        <f>#REF!</f>
        <v>#REF!</v>
      </c>
      <c r="Q121" s="26" t="e">
        <f>#REF!</f>
        <v>#REF!</v>
      </c>
      <c r="R121" s="26" t="e">
        <f>#REF!</f>
        <v>#REF!</v>
      </c>
      <c r="S121" s="26" t="e">
        <f>#REF!</f>
        <v>#REF!</v>
      </c>
      <c r="T121" s="26" t="e">
        <f>#REF!</f>
        <v>#REF!</v>
      </c>
      <c r="U121" s="26" t="e">
        <f>#REF!</f>
        <v>#REF!</v>
      </c>
      <c r="V121" s="50" t="e">
        <f>#REF!</f>
        <v>#REF!</v>
      </c>
      <c r="W121" s="45" t="e">
        <f>V121/E120*100</f>
        <v>#REF!</v>
      </c>
      <c r="X121" s="100">
        <v>1688.41919</v>
      </c>
      <c r="Y121" s="142">
        <f t="shared" si="1"/>
        <v>99.0801995043171</v>
      </c>
    </row>
    <row r="122" spans="1:25" ht="21.75" customHeight="1" outlineLevel="6" thickBot="1">
      <c r="A122" s="60" t="s">
        <v>89</v>
      </c>
      <c r="B122" s="61">
        <v>951</v>
      </c>
      <c r="C122" s="62"/>
      <c r="D122" s="62" t="s">
        <v>191</v>
      </c>
      <c r="E122" s="100">
        <v>13.65744</v>
      </c>
      <c r="F122" s="41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54"/>
      <c r="W122" s="45"/>
      <c r="X122" s="100">
        <v>17.67416</v>
      </c>
      <c r="Y122" s="142">
        <f t="shared" si="1"/>
        <v>129.41048981361075</v>
      </c>
    </row>
    <row r="123" spans="1:25" ht="19.5" customHeight="1" outlineLevel="6" thickBot="1">
      <c r="A123" s="8" t="s">
        <v>6</v>
      </c>
      <c r="B123" s="16">
        <v>951</v>
      </c>
      <c r="C123" s="9"/>
      <c r="D123" s="9" t="s">
        <v>187</v>
      </c>
      <c r="E123" s="10">
        <f>E124</f>
        <v>7315.811</v>
      </c>
      <c r="F123" s="41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54"/>
      <c r="W123" s="45"/>
      <c r="X123" s="10">
        <f>X124</f>
        <v>7107.31205</v>
      </c>
      <c r="Y123" s="142">
        <f t="shared" si="1"/>
        <v>97.15002273842231</v>
      </c>
    </row>
    <row r="124" spans="1:25" ht="19.5" customHeight="1" outlineLevel="6" thickBot="1">
      <c r="A124" s="82" t="s">
        <v>90</v>
      </c>
      <c r="B124" s="61">
        <v>951</v>
      </c>
      <c r="C124" s="62"/>
      <c r="D124" s="62" t="s">
        <v>189</v>
      </c>
      <c r="E124" s="64">
        <v>7315.811</v>
      </c>
      <c r="F124" s="41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54"/>
      <c r="W124" s="45"/>
      <c r="X124" s="64">
        <v>7107.31205</v>
      </c>
      <c r="Y124" s="142">
        <f t="shared" si="1"/>
        <v>97.15002273842231</v>
      </c>
    </row>
    <row r="125" spans="1:25" ht="21" customHeight="1" outlineLevel="6" thickBot="1">
      <c r="A125" s="8" t="s">
        <v>85</v>
      </c>
      <c r="B125" s="16">
        <v>951</v>
      </c>
      <c r="C125" s="9"/>
      <c r="D125" s="9" t="s">
        <v>187</v>
      </c>
      <c r="E125" s="10">
        <f>E126</f>
        <v>123.7</v>
      </c>
      <c r="F125" s="23">
        <v>96</v>
      </c>
      <c r="G125" s="7">
        <v>96</v>
      </c>
      <c r="H125" s="7">
        <v>96</v>
      </c>
      <c r="I125" s="7">
        <v>96</v>
      </c>
      <c r="J125" s="7">
        <v>96</v>
      </c>
      <c r="K125" s="7">
        <v>96</v>
      </c>
      <c r="L125" s="7">
        <v>96</v>
      </c>
      <c r="M125" s="7">
        <v>96</v>
      </c>
      <c r="N125" s="7">
        <v>96</v>
      </c>
      <c r="O125" s="7">
        <v>96</v>
      </c>
      <c r="P125" s="7">
        <v>96</v>
      </c>
      <c r="Q125" s="7">
        <v>96</v>
      </c>
      <c r="R125" s="7">
        <v>96</v>
      </c>
      <c r="S125" s="7">
        <v>96</v>
      </c>
      <c r="T125" s="7">
        <v>96</v>
      </c>
      <c r="U125" s="33">
        <v>96</v>
      </c>
      <c r="V125" s="49">
        <v>141</v>
      </c>
      <c r="W125" s="45">
        <f>V125/E123*100</f>
        <v>1.9273324584246367</v>
      </c>
      <c r="X125" s="10">
        <f>X126</f>
        <v>106.362</v>
      </c>
      <c r="Y125" s="142">
        <f t="shared" si="1"/>
        <v>85.98383185125303</v>
      </c>
    </row>
    <row r="126" spans="1:25" ht="37.5" customHeight="1" outlineLevel="3" thickBot="1">
      <c r="A126" s="60" t="s">
        <v>86</v>
      </c>
      <c r="B126" s="61">
        <v>951</v>
      </c>
      <c r="C126" s="62"/>
      <c r="D126" s="62" t="s">
        <v>192</v>
      </c>
      <c r="E126" s="64">
        <v>123.7</v>
      </c>
      <c r="F126" s="126" t="e">
        <f>#REF!</f>
        <v>#REF!</v>
      </c>
      <c r="G126" s="27" t="e">
        <f>#REF!</f>
        <v>#REF!</v>
      </c>
      <c r="H126" s="27" t="e">
        <f>#REF!</f>
        <v>#REF!</v>
      </c>
      <c r="I126" s="27" t="e">
        <f>#REF!</f>
        <v>#REF!</v>
      </c>
      <c r="J126" s="27" t="e">
        <f>#REF!</f>
        <v>#REF!</v>
      </c>
      <c r="K126" s="27" t="e">
        <f>#REF!</f>
        <v>#REF!</v>
      </c>
      <c r="L126" s="27" t="e">
        <f>#REF!</f>
        <v>#REF!</v>
      </c>
      <c r="M126" s="27" t="e">
        <f>#REF!</f>
        <v>#REF!</v>
      </c>
      <c r="N126" s="27" t="e">
        <f>#REF!</f>
        <v>#REF!</v>
      </c>
      <c r="O126" s="27" t="e">
        <f>#REF!</f>
        <v>#REF!</v>
      </c>
      <c r="P126" s="27" t="e">
        <f>#REF!</f>
        <v>#REF!</v>
      </c>
      <c r="Q126" s="27" t="e">
        <f>#REF!</f>
        <v>#REF!</v>
      </c>
      <c r="R126" s="27" t="e">
        <f>#REF!</f>
        <v>#REF!</v>
      </c>
      <c r="S126" s="27" t="e">
        <f>#REF!</f>
        <v>#REF!</v>
      </c>
      <c r="T126" s="27" t="e">
        <f>#REF!</f>
        <v>#REF!</v>
      </c>
      <c r="U126" s="27" t="e">
        <f>#REF!</f>
        <v>#REF!</v>
      </c>
      <c r="V126" s="51" t="e">
        <f>#REF!</f>
        <v>#REF!</v>
      </c>
      <c r="W126" s="45" t="e">
        <f>V126/E124*100</f>
        <v>#REF!</v>
      </c>
      <c r="X126" s="64">
        <v>106.362</v>
      </c>
      <c r="Y126" s="142">
        <f t="shared" si="1"/>
        <v>85.98383185125303</v>
      </c>
    </row>
    <row r="127" spans="1:25" ht="18.75" customHeight="1" outlineLevel="3" thickBot="1">
      <c r="A127" s="8" t="s">
        <v>7</v>
      </c>
      <c r="B127" s="16">
        <v>951</v>
      </c>
      <c r="C127" s="9"/>
      <c r="D127" s="9" t="s">
        <v>187</v>
      </c>
      <c r="E127" s="10">
        <f>E128</f>
        <v>4931.74</v>
      </c>
      <c r="F127" s="97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9"/>
      <c r="W127" s="45"/>
      <c r="X127" s="10">
        <f>X128</f>
        <v>4750.47674</v>
      </c>
      <c r="Y127" s="142">
        <f t="shared" si="1"/>
        <v>96.32455766119058</v>
      </c>
    </row>
    <row r="128" spans="1:25" ht="33" customHeight="1" outlineLevel="3" thickBot="1">
      <c r="A128" s="82" t="s">
        <v>91</v>
      </c>
      <c r="B128" s="61">
        <v>951</v>
      </c>
      <c r="C128" s="62"/>
      <c r="D128" s="62" t="s">
        <v>189</v>
      </c>
      <c r="E128" s="64">
        <v>4931.74</v>
      </c>
      <c r="F128" s="97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9"/>
      <c r="W128" s="45"/>
      <c r="X128" s="64">
        <v>4750.47674</v>
      </c>
      <c r="Y128" s="142">
        <f t="shared" si="1"/>
        <v>96.32455766119058</v>
      </c>
    </row>
    <row r="129" spans="1:25" ht="20.25" customHeight="1" outlineLevel="5" thickBot="1">
      <c r="A129" s="111" t="s">
        <v>101</v>
      </c>
      <c r="B129" s="16">
        <v>951</v>
      </c>
      <c r="C129" s="9"/>
      <c r="D129" s="9" t="s">
        <v>193</v>
      </c>
      <c r="E129" s="10">
        <v>97.20266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4"/>
      <c r="W129" s="45"/>
      <c r="X129" s="10">
        <v>97.20266</v>
      </c>
      <c r="Y129" s="142">
        <f t="shared" si="1"/>
        <v>100</v>
      </c>
    </row>
    <row r="130" spans="1:25" ht="32.25" outlineLevel="4" thickBot="1">
      <c r="A130" s="8" t="s">
        <v>31</v>
      </c>
      <c r="B130" s="16">
        <v>951</v>
      </c>
      <c r="C130" s="9"/>
      <c r="D130" s="9" t="s">
        <v>194</v>
      </c>
      <c r="E130" s="10">
        <v>350</v>
      </c>
      <c r="F130" s="128" t="e">
        <f>#REF!</f>
        <v>#REF!</v>
      </c>
      <c r="G130" s="28" t="e">
        <f>#REF!</f>
        <v>#REF!</v>
      </c>
      <c r="H130" s="28" t="e">
        <f>#REF!</f>
        <v>#REF!</v>
      </c>
      <c r="I130" s="28" t="e">
        <f>#REF!</f>
        <v>#REF!</v>
      </c>
      <c r="J130" s="28" t="e">
        <f>#REF!</f>
        <v>#REF!</v>
      </c>
      <c r="K130" s="28" t="e">
        <f>#REF!</f>
        <v>#REF!</v>
      </c>
      <c r="L130" s="28" t="e">
        <f>#REF!</f>
        <v>#REF!</v>
      </c>
      <c r="M130" s="28" t="e">
        <f>#REF!</f>
        <v>#REF!</v>
      </c>
      <c r="N130" s="28" t="e">
        <f>#REF!</f>
        <v>#REF!</v>
      </c>
      <c r="O130" s="28" t="e">
        <f>#REF!</f>
        <v>#REF!</v>
      </c>
      <c r="P130" s="28" t="e">
        <f>#REF!</f>
        <v>#REF!</v>
      </c>
      <c r="Q130" s="28" t="e">
        <f>#REF!</f>
        <v>#REF!</v>
      </c>
      <c r="R130" s="28" t="e">
        <f>#REF!</f>
        <v>#REF!</v>
      </c>
      <c r="S130" s="28" t="e">
        <f>#REF!</f>
        <v>#REF!</v>
      </c>
      <c r="T130" s="28" t="e">
        <f>#REF!</f>
        <v>#REF!</v>
      </c>
      <c r="U130" s="28" t="e">
        <f>#REF!</f>
        <v>#REF!</v>
      </c>
      <c r="V130" s="48" t="e">
        <f>#REF!</f>
        <v>#REF!</v>
      </c>
      <c r="W130" s="45" t="e">
        <f>V130/E128*100</f>
        <v>#REF!</v>
      </c>
      <c r="X130" s="10">
        <v>0</v>
      </c>
      <c r="Y130" s="142">
        <f t="shared" si="1"/>
        <v>0</v>
      </c>
    </row>
    <row r="131" spans="1:25" ht="19.5" outlineLevel="4" thickBot="1">
      <c r="A131" s="8" t="s">
        <v>8</v>
      </c>
      <c r="B131" s="16">
        <v>951</v>
      </c>
      <c r="C131" s="9"/>
      <c r="D131" s="9" t="s">
        <v>187</v>
      </c>
      <c r="E131" s="101">
        <f>E132+E133+E134+E137+E138+E139+E140+E136+E135</f>
        <v>42717.25524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110"/>
      <c r="W131" s="45"/>
      <c r="X131" s="101">
        <f>X132+X133+X134+X137+X138+X139+X140+X136+X135</f>
        <v>39365.06459</v>
      </c>
      <c r="Y131" s="142">
        <f t="shared" si="1"/>
        <v>92.15260757938155</v>
      </c>
    </row>
    <row r="132" spans="1:25" ht="19.5" outlineLevel="5" thickBot="1">
      <c r="A132" s="60" t="s">
        <v>9</v>
      </c>
      <c r="B132" s="61">
        <v>951</v>
      </c>
      <c r="C132" s="62"/>
      <c r="D132" s="62" t="s">
        <v>195</v>
      </c>
      <c r="E132" s="114">
        <v>1400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3"/>
      <c r="V132" s="49">
        <v>0</v>
      </c>
      <c r="W132" s="45">
        <f>V132/E130*100</f>
        <v>0</v>
      </c>
      <c r="X132" s="114">
        <v>1400</v>
      </c>
      <c r="Y132" s="142">
        <f t="shared" si="1"/>
        <v>100</v>
      </c>
    </row>
    <row r="133" spans="1:25" ht="19.5" customHeight="1" outlineLevel="5" thickBot="1">
      <c r="A133" s="82" t="s">
        <v>91</v>
      </c>
      <c r="B133" s="61">
        <v>951</v>
      </c>
      <c r="C133" s="62"/>
      <c r="D133" s="62" t="s">
        <v>189</v>
      </c>
      <c r="E133" s="114">
        <f>15086.14-50</f>
        <v>15036.14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4"/>
      <c r="W133" s="45"/>
      <c r="X133" s="114">
        <v>14700.02403</v>
      </c>
      <c r="Y133" s="142">
        <f t="shared" si="1"/>
        <v>97.76461265989809</v>
      </c>
    </row>
    <row r="134" spans="1:25" ht="19.5" customHeight="1" outlineLevel="5" thickBot="1">
      <c r="A134" s="60" t="s">
        <v>32</v>
      </c>
      <c r="B134" s="61">
        <v>951</v>
      </c>
      <c r="C134" s="62"/>
      <c r="D134" s="62" t="s">
        <v>196</v>
      </c>
      <c r="E134" s="114">
        <v>178.82243</v>
      </c>
      <c r="F134" s="4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54"/>
      <c r="W134" s="45"/>
      <c r="X134" s="114">
        <v>134.61243</v>
      </c>
      <c r="Y134" s="142">
        <f t="shared" si="1"/>
        <v>75.27715063485044</v>
      </c>
    </row>
    <row r="135" spans="1:25" ht="19.5" outlineLevel="5" thickBot="1">
      <c r="A135" s="60" t="s">
        <v>89</v>
      </c>
      <c r="B135" s="61">
        <v>951</v>
      </c>
      <c r="C135" s="62"/>
      <c r="D135" s="62" t="s">
        <v>191</v>
      </c>
      <c r="E135" s="114">
        <v>597.14799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3"/>
      <c r="V135" s="49">
        <v>9539.0701</v>
      </c>
      <c r="W135" s="45">
        <f>V135/E133*100</f>
        <v>63.44095027048166</v>
      </c>
      <c r="X135" s="114">
        <v>590.67082</v>
      </c>
      <c r="Y135" s="142">
        <f t="shared" si="1"/>
        <v>98.91531578294352</v>
      </c>
    </row>
    <row r="136" spans="1:25" ht="33.75" customHeight="1" outlineLevel="4" thickBot="1">
      <c r="A136" s="60" t="s">
        <v>83</v>
      </c>
      <c r="B136" s="61">
        <v>951</v>
      </c>
      <c r="C136" s="62"/>
      <c r="D136" s="62" t="s">
        <v>197</v>
      </c>
      <c r="E136" s="114">
        <v>0</v>
      </c>
      <c r="F136" s="128" t="e">
        <f>#REF!</f>
        <v>#REF!</v>
      </c>
      <c r="G136" s="28" t="e">
        <f>#REF!</f>
        <v>#REF!</v>
      </c>
      <c r="H136" s="28" t="e">
        <f>#REF!</f>
        <v>#REF!</v>
      </c>
      <c r="I136" s="28" t="e">
        <f>#REF!</f>
        <v>#REF!</v>
      </c>
      <c r="J136" s="28" t="e">
        <f>#REF!</f>
        <v>#REF!</v>
      </c>
      <c r="K136" s="28" t="e">
        <f>#REF!</f>
        <v>#REF!</v>
      </c>
      <c r="L136" s="28" t="e">
        <f>#REF!</f>
        <v>#REF!</v>
      </c>
      <c r="M136" s="28" t="e">
        <f>#REF!</f>
        <v>#REF!</v>
      </c>
      <c r="N136" s="28" t="e">
        <f>#REF!</f>
        <v>#REF!</v>
      </c>
      <c r="O136" s="28" t="e">
        <f>#REF!</f>
        <v>#REF!</v>
      </c>
      <c r="P136" s="28" t="e">
        <f>#REF!</f>
        <v>#REF!</v>
      </c>
      <c r="Q136" s="28" t="e">
        <f>#REF!</f>
        <v>#REF!</v>
      </c>
      <c r="R136" s="28" t="e">
        <f>#REF!</f>
        <v>#REF!</v>
      </c>
      <c r="S136" s="28" t="e">
        <f>#REF!</f>
        <v>#REF!</v>
      </c>
      <c r="T136" s="28" t="e">
        <f>#REF!</f>
        <v>#REF!</v>
      </c>
      <c r="U136" s="28" t="e">
        <f>#REF!</f>
        <v>#REF!</v>
      </c>
      <c r="V136" s="52" t="e">
        <f>#REF!</f>
        <v>#REF!</v>
      </c>
      <c r="W136" s="45" t="e">
        <f>V136/E134*100</f>
        <v>#REF!</v>
      </c>
      <c r="X136" s="114">
        <v>0</v>
      </c>
      <c r="Y136" s="142" t="e">
        <f t="shared" si="1"/>
        <v>#DIV/0!</v>
      </c>
    </row>
    <row r="137" spans="1:25" ht="19.5" customHeight="1" outlineLevel="4" thickBot="1">
      <c r="A137" s="60" t="s">
        <v>33</v>
      </c>
      <c r="B137" s="61">
        <v>951</v>
      </c>
      <c r="C137" s="62"/>
      <c r="D137" s="62" t="s">
        <v>198</v>
      </c>
      <c r="E137" s="64">
        <v>23311.74482</v>
      </c>
      <c r="F137" s="4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8"/>
      <c r="W137" s="45"/>
      <c r="X137" s="64">
        <v>20346.35851</v>
      </c>
      <c r="Y137" s="142">
        <f t="shared" si="1"/>
        <v>87.27943217937128</v>
      </c>
    </row>
    <row r="138" spans="1:25" ht="32.25" outlineLevel="5" thickBot="1">
      <c r="A138" s="65" t="s">
        <v>34</v>
      </c>
      <c r="B138" s="61">
        <v>951</v>
      </c>
      <c r="C138" s="62"/>
      <c r="D138" s="62" t="s">
        <v>201</v>
      </c>
      <c r="E138" s="114">
        <v>1003.4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4"/>
      <c r="W138" s="45"/>
      <c r="X138" s="114">
        <v>1003.39976</v>
      </c>
      <c r="Y138" s="142">
        <f t="shared" si="1"/>
        <v>99.99997608132351</v>
      </c>
    </row>
    <row r="139" spans="1:25" ht="32.25" outlineLevel="5" thickBot="1">
      <c r="A139" s="65" t="s">
        <v>35</v>
      </c>
      <c r="B139" s="61">
        <v>951</v>
      </c>
      <c r="C139" s="62"/>
      <c r="D139" s="62" t="s">
        <v>202</v>
      </c>
      <c r="E139" s="114">
        <v>538</v>
      </c>
      <c r="F139" s="4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54"/>
      <c r="W139" s="45"/>
      <c r="X139" s="114">
        <v>538</v>
      </c>
      <c r="Y139" s="142">
        <f aca="true" t="shared" si="2" ref="Y139:Y186">X139/E139*100</f>
        <v>100</v>
      </c>
    </row>
    <row r="140" spans="1:25" ht="32.25" outlineLevel="6" thickBot="1">
      <c r="A140" s="65" t="s">
        <v>36</v>
      </c>
      <c r="B140" s="61">
        <v>951</v>
      </c>
      <c r="C140" s="62"/>
      <c r="D140" s="62" t="s">
        <v>203</v>
      </c>
      <c r="E140" s="114">
        <v>652</v>
      </c>
      <c r="F140" s="59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54"/>
      <c r="W140" s="45"/>
      <c r="X140" s="114">
        <v>651.99904</v>
      </c>
      <c r="Y140" s="142">
        <f t="shared" si="2"/>
        <v>99.99985276073619</v>
      </c>
    </row>
    <row r="141" spans="1:25" ht="34.5" customHeight="1" outlineLevel="6" thickBot="1">
      <c r="A141" s="8" t="s">
        <v>23</v>
      </c>
      <c r="B141" s="16">
        <v>951</v>
      </c>
      <c r="C141" s="9" t="s">
        <v>2</v>
      </c>
      <c r="D141" s="9" t="s">
        <v>204</v>
      </c>
      <c r="E141" s="10">
        <f>E142</f>
        <v>1624</v>
      </c>
      <c r="F141" s="59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54"/>
      <c r="W141" s="45"/>
      <c r="X141" s="10">
        <f>X142</f>
        <v>1624</v>
      </c>
      <c r="Y141" s="142">
        <f t="shared" si="2"/>
        <v>100</v>
      </c>
    </row>
    <row r="142" spans="1:25" ht="34.5" customHeight="1" outlineLevel="6" thickBot="1">
      <c r="A142" s="60" t="s">
        <v>14</v>
      </c>
      <c r="B142" s="61">
        <v>951</v>
      </c>
      <c r="C142" s="62" t="s">
        <v>2</v>
      </c>
      <c r="D142" s="62" t="s">
        <v>205</v>
      </c>
      <c r="E142" s="64">
        <v>1624</v>
      </c>
      <c r="F142" s="59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54"/>
      <c r="W142" s="45"/>
      <c r="X142" s="64">
        <v>1624</v>
      </c>
      <c r="Y142" s="142">
        <f t="shared" si="2"/>
        <v>100</v>
      </c>
    </row>
    <row r="143" spans="1:25" ht="18" customHeight="1" outlineLevel="6" thickBot="1">
      <c r="A143" s="8" t="s">
        <v>10</v>
      </c>
      <c r="B143" s="16">
        <v>951</v>
      </c>
      <c r="C143" s="9"/>
      <c r="D143" s="9" t="s">
        <v>204</v>
      </c>
      <c r="E143" s="10">
        <f>E144</f>
        <v>50</v>
      </c>
      <c r="F143" s="129" t="e">
        <f>#REF!+#REF!</f>
        <v>#REF!</v>
      </c>
      <c r="G143" s="25" t="e">
        <f>#REF!+#REF!</f>
        <v>#REF!</v>
      </c>
      <c r="H143" s="25" t="e">
        <f>#REF!+#REF!</f>
        <v>#REF!</v>
      </c>
      <c r="I143" s="25" t="e">
        <f>#REF!+#REF!</f>
        <v>#REF!</v>
      </c>
      <c r="J143" s="25" t="e">
        <f>#REF!+#REF!</f>
        <v>#REF!</v>
      </c>
      <c r="K143" s="25" t="e">
        <f>#REF!+#REF!</f>
        <v>#REF!</v>
      </c>
      <c r="L143" s="25" t="e">
        <f>#REF!+#REF!</f>
        <v>#REF!</v>
      </c>
      <c r="M143" s="25" t="e">
        <f>#REF!+#REF!</f>
        <v>#REF!</v>
      </c>
      <c r="N143" s="25" t="e">
        <f>#REF!+#REF!</f>
        <v>#REF!</v>
      </c>
      <c r="O143" s="25" t="e">
        <f>#REF!+#REF!</f>
        <v>#REF!</v>
      </c>
      <c r="P143" s="25" t="e">
        <f>#REF!+#REF!</f>
        <v>#REF!</v>
      </c>
      <c r="Q143" s="25" t="e">
        <f>#REF!+#REF!</f>
        <v>#REF!</v>
      </c>
      <c r="R143" s="25" t="e">
        <f>#REF!+#REF!</f>
        <v>#REF!</v>
      </c>
      <c r="S143" s="25" t="e">
        <f>#REF!+#REF!</f>
        <v>#REF!</v>
      </c>
      <c r="T143" s="25" t="e">
        <f>#REF!+#REF!</f>
        <v>#REF!</v>
      </c>
      <c r="U143" s="25" t="e">
        <f>#REF!+#REF!</f>
        <v>#REF!</v>
      </c>
      <c r="V143" s="53" t="e">
        <f>#REF!+#REF!</f>
        <v>#REF!</v>
      </c>
      <c r="W143" s="45" t="e">
        <f>V143/E141*100</f>
        <v>#REF!</v>
      </c>
      <c r="X143" s="10">
        <f>X144</f>
        <v>0</v>
      </c>
      <c r="Y143" s="142">
        <f t="shared" si="2"/>
        <v>0</v>
      </c>
    </row>
    <row r="144" spans="1:25" ht="33.75" customHeight="1" outlineLevel="4" thickBot="1">
      <c r="A144" s="60" t="s">
        <v>40</v>
      </c>
      <c r="B144" s="61">
        <v>951</v>
      </c>
      <c r="C144" s="62"/>
      <c r="D144" s="62" t="s">
        <v>206</v>
      </c>
      <c r="E144" s="64">
        <v>50</v>
      </c>
      <c r="F144" s="128" t="e">
        <f>#REF!</f>
        <v>#REF!</v>
      </c>
      <c r="G144" s="28" t="e">
        <f>#REF!</f>
        <v>#REF!</v>
      </c>
      <c r="H144" s="28" t="e">
        <f>#REF!</f>
        <v>#REF!</v>
      </c>
      <c r="I144" s="28" t="e">
        <f>#REF!</f>
        <v>#REF!</v>
      </c>
      <c r="J144" s="28" t="e">
        <f>#REF!</f>
        <v>#REF!</v>
      </c>
      <c r="K144" s="28" t="e">
        <f>#REF!</f>
        <v>#REF!</v>
      </c>
      <c r="L144" s="28" t="e">
        <f>#REF!</f>
        <v>#REF!</v>
      </c>
      <c r="M144" s="28" t="e">
        <f>#REF!</f>
        <v>#REF!</v>
      </c>
      <c r="N144" s="28" t="e">
        <f>#REF!</f>
        <v>#REF!</v>
      </c>
      <c r="O144" s="28" t="e">
        <f>#REF!</f>
        <v>#REF!</v>
      </c>
      <c r="P144" s="28" t="e">
        <f>#REF!</f>
        <v>#REF!</v>
      </c>
      <c r="Q144" s="28" t="e">
        <f>#REF!</f>
        <v>#REF!</v>
      </c>
      <c r="R144" s="28" t="e">
        <f>#REF!</f>
        <v>#REF!</v>
      </c>
      <c r="S144" s="28" t="e">
        <f>#REF!</f>
        <v>#REF!</v>
      </c>
      <c r="T144" s="28" t="e">
        <f>#REF!</f>
        <v>#REF!</v>
      </c>
      <c r="U144" s="28" t="e">
        <f>#REF!</f>
        <v>#REF!</v>
      </c>
      <c r="V144" s="52" t="e">
        <f>#REF!</f>
        <v>#REF!</v>
      </c>
      <c r="W144" s="45" t="e">
        <f>V144/E142*100</f>
        <v>#REF!</v>
      </c>
      <c r="X144" s="64">
        <v>0</v>
      </c>
      <c r="Y144" s="142">
        <f t="shared" si="2"/>
        <v>0</v>
      </c>
    </row>
    <row r="145" spans="1:25" ht="33" customHeight="1" outlineLevel="6" thickBot="1">
      <c r="A145" s="8" t="s">
        <v>102</v>
      </c>
      <c r="B145" s="16">
        <v>951</v>
      </c>
      <c r="C145" s="9"/>
      <c r="D145" s="9" t="s">
        <v>204</v>
      </c>
      <c r="E145" s="10">
        <f>E147+E146</f>
        <v>1442.5280000000002</v>
      </c>
      <c r="F145" s="129" t="e">
        <f>#REF!+#REF!</f>
        <v>#REF!</v>
      </c>
      <c r="G145" s="25" t="e">
        <f>#REF!+#REF!</f>
        <v>#REF!</v>
      </c>
      <c r="H145" s="25" t="e">
        <f>#REF!+#REF!</f>
        <v>#REF!</v>
      </c>
      <c r="I145" s="25" t="e">
        <f>#REF!+#REF!</f>
        <v>#REF!</v>
      </c>
      <c r="J145" s="25" t="e">
        <f>#REF!+#REF!</f>
        <v>#REF!</v>
      </c>
      <c r="K145" s="25" t="e">
        <f>#REF!+#REF!</f>
        <v>#REF!</v>
      </c>
      <c r="L145" s="25" t="e">
        <f>#REF!+#REF!</f>
        <v>#REF!</v>
      </c>
      <c r="M145" s="25" t="e">
        <f>#REF!+#REF!</f>
        <v>#REF!</v>
      </c>
      <c r="N145" s="25" t="e">
        <f>#REF!+#REF!</f>
        <v>#REF!</v>
      </c>
      <c r="O145" s="25" t="e">
        <f>#REF!+#REF!</f>
        <v>#REF!</v>
      </c>
      <c r="P145" s="25" t="e">
        <f>#REF!+#REF!</f>
        <v>#REF!</v>
      </c>
      <c r="Q145" s="25" t="e">
        <f>#REF!+#REF!</f>
        <v>#REF!</v>
      </c>
      <c r="R145" s="25" t="e">
        <f>#REF!+#REF!</f>
        <v>#REF!</v>
      </c>
      <c r="S145" s="25" t="e">
        <f>#REF!+#REF!</f>
        <v>#REF!</v>
      </c>
      <c r="T145" s="25" t="e">
        <f>#REF!+#REF!</f>
        <v>#REF!</v>
      </c>
      <c r="U145" s="25" t="e">
        <f>#REF!+#REF!</f>
        <v>#REF!</v>
      </c>
      <c r="V145" s="53" t="e">
        <f>#REF!+#REF!</f>
        <v>#REF!</v>
      </c>
      <c r="W145" s="45" t="e">
        <f>V145/E143*100</f>
        <v>#REF!</v>
      </c>
      <c r="X145" s="10">
        <f>X147+X146</f>
        <v>241.12932</v>
      </c>
      <c r="Y145" s="142">
        <f t="shared" si="2"/>
        <v>16.715746245480155</v>
      </c>
    </row>
    <row r="146" spans="1:25" ht="48" outlineLevel="6" thickBot="1">
      <c r="A146" s="120" t="s">
        <v>240</v>
      </c>
      <c r="B146" s="121">
        <v>951</v>
      </c>
      <c r="C146" s="122"/>
      <c r="D146" s="122" t="s">
        <v>241</v>
      </c>
      <c r="E146" s="123">
        <v>1057.13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>
        <v>0</v>
      </c>
      <c r="W146" s="45">
        <f>V146/E144*100</f>
        <v>0</v>
      </c>
      <c r="X146" s="123">
        <v>241.12932</v>
      </c>
      <c r="Y146" s="142">
        <f t="shared" si="2"/>
        <v>22.809807686850245</v>
      </c>
    </row>
    <row r="147" spans="1:25" ht="48" outlineLevel="6" thickBot="1">
      <c r="A147" s="60" t="s">
        <v>103</v>
      </c>
      <c r="B147" s="61">
        <v>951</v>
      </c>
      <c r="C147" s="62"/>
      <c r="D147" s="62" t="s">
        <v>208</v>
      </c>
      <c r="E147" s="64">
        <v>385.398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  <c r="X147" s="64">
        <v>0</v>
      </c>
      <c r="Y147" s="142">
        <f t="shared" si="2"/>
        <v>0</v>
      </c>
    </row>
    <row r="148" spans="1:25" ht="48" customHeight="1" outlineLevel="6" thickBot="1">
      <c r="A148" s="8" t="s">
        <v>11</v>
      </c>
      <c r="B148" s="16">
        <v>951</v>
      </c>
      <c r="C148" s="9"/>
      <c r="D148" s="9" t="s">
        <v>204</v>
      </c>
      <c r="E148" s="10">
        <f>E149</f>
        <v>220.66015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  <c r="X148" s="10">
        <f>X149</f>
        <v>217.64826</v>
      </c>
      <c r="Y148" s="142">
        <f t="shared" si="2"/>
        <v>98.63505485698256</v>
      </c>
    </row>
    <row r="149" spans="1:25" ht="32.25" outlineLevel="6" thickBot="1">
      <c r="A149" s="65" t="s">
        <v>42</v>
      </c>
      <c r="B149" s="61">
        <v>951</v>
      </c>
      <c r="C149" s="62"/>
      <c r="D149" s="62" t="s">
        <v>207</v>
      </c>
      <c r="E149" s="64">
        <v>220.66015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  <c r="X149" s="64">
        <v>217.64826</v>
      </c>
      <c r="Y149" s="142">
        <f t="shared" si="2"/>
        <v>98.63505485698256</v>
      </c>
    </row>
    <row r="150" spans="1:25" ht="19.5" outlineLevel="5" thickBot="1">
      <c r="A150" s="66" t="s">
        <v>104</v>
      </c>
      <c r="B150" s="16">
        <v>951</v>
      </c>
      <c r="C150" s="9"/>
      <c r="D150" s="9" t="s">
        <v>204</v>
      </c>
      <c r="E150" s="101">
        <f>E151</f>
        <v>1553.60475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>
        <v>110.26701</v>
      </c>
      <c r="W150" s="45">
        <f>V150/E148*100</f>
        <v>49.97141985084303</v>
      </c>
      <c r="X150" s="101">
        <f>X151</f>
        <v>897.0525</v>
      </c>
      <c r="Y150" s="142">
        <f t="shared" si="2"/>
        <v>57.74007191983676</v>
      </c>
    </row>
    <row r="151" spans="1:25" ht="33" customHeight="1" outlineLevel="5" thickBot="1">
      <c r="A151" s="65" t="s">
        <v>105</v>
      </c>
      <c r="B151" s="61">
        <v>951</v>
      </c>
      <c r="C151" s="62"/>
      <c r="D151" s="62" t="s">
        <v>209</v>
      </c>
      <c r="E151" s="100">
        <v>1553.60475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>
        <v>2639.87191</v>
      </c>
      <c r="W151" s="45">
        <f>V151/E149*100</f>
        <v>1196.351905860664</v>
      </c>
      <c r="X151" s="100">
        <v>897.0525</v>
      </c>
      <c r="Y151" s="142">
        <f t="shared" si="2"/>
        <v>57.74007191983676</v>
      </c>
    </row>
    <row r="152" spans="1:25" ht="22.5" customHeight="1" outlineLevel="5" thickBot="1">
      <c r="A152" s="8" t="s">
        <v>76</v>
      </c>
      <c r="B152" s="16">
        <v>951</v>
      </c>
      <c r="C152" s="9"/>
      <c r="D152" s="9" t="s">
        <v>204</v>
      </c>
      <c r="E152" s="10">
        <f>E153+E155+E154</f>
        <v>86.00392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  <c r="X152" s="10">
        <f>X153+X155+X154+X156</f>
        <v>241.00392</v>
      </c>
      <c r="Y152" s="142">
        <f t="shared" si="2"/>
        <v>280.22434326249316</v>
      </c>
    </row>
    <row r="153" spans="1:25" ht="20.25" customHeight="1" outlineLevel="5" thickBot="1">
      <c r="A153" s="65" t="s">
        <v>77</v>
      </c>
      <c r="B153" s="61">
        <v>951</v>
      </c>
      <c r="C153" s="62"/>
      <c r="D153" s="62" t="s">
        <v>210</v>
      </c>
      <c r="E153" s="64">
        <v>0.35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/>
      <c r="W153" s="45"/>
      <c r="X153" s="64">
        <v>0.35</v>
      </c>
      <c r="Y153" s="142">
        <f t="shared" si="2"/>
        <v>100</v>
      </c>
    </row>
    <row r="154" spans="1:25" ht="20.25" customHeight="1" outlineLevel="5" thickBot="1">
      <c r="A154" s="65" t="s">
        <v>89</v>
      </c>
      <c r="B154" s="61">
        <v>951</v>
      </c>
      <c r="C154" s="62"/>
      <c r="D154" s="62" t="s">
        <v>191</v>
      </c>
      <c r="E154" s="64">
        <v>40.65392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  <c r="X154" s="64">
        <v>40.65392</v>
      </c>
      <c r="Y154" s="142">
        <f t="shared" si="2"/>
        <v>100</v>
      </c>
    </row>
    <row r="155" spans="1:25" ht="20.25" customHeight="1" outlineLevel="5" thickBot="1">
      <c r="A155" s="60" t="s">
        <v>106</v>
      </c>
      <c r="B155" s="61">
        <v>951</v>
      </c>
      <c r="C155" s="62"/>
      <c r="D155" s="62" t="s">
        <v>211</v>
      </c>
      <c r="E155" s="64">
        <v>45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  <c r="X155" s="64">
        <v>0</v>
      </c>
      <c r="Y155" s="142">
        <f t="shared" si="2"/>
        <v>0</v>
      </c>
    </row>
    <row r="156" spans="1:25" ht="20.25" customHeight="1" outlineLevel="5" thickBot="1">
      <c r="A156" s="60" t="s">
        <v>31</v>
      </c>
      <c r="B156" s="61">
        <v>951</v>
      </c>
      <c r="C156" s="62"/>
      <c r="D156" s="62" t="s">
        <v>194</v>
      </c>
      <c r="E156" s="64">
        <v>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  <c r="X156" s="64">
        <v>200</v>
      </c>
      <c r="Y156" s="142" t="e">
        <f t="shared" si="2"/>
        <v>#DIV/0!</v>
      </c>
    </row>
    <row r="157" spans="1:25" ht="53.25" customHeight="1" outlineLevel="5" thickBot="1">
      <c r="A157" s="124" t="s">
        <v>98</v>
      </c>
      <c r="B157" s="16">
        <v>951</v>
      </c>
      <c r="C157" s="9"/>
      <c r="D157" s="9" t="s">
        <v>118</v>
      </c>
      <c r="E157" s="101">
        <f>E158</f>
        <v>74.72331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  <c r="X157" s="101">
        <f>X158</f>
        <v>74.72331</v>
      </c>
      <c r="Y157" s="142">
        <f t="shared" si="2"/>
        <v>100</v>
      </c>
    </row>
    <row r="158" spans="1:25" ht="24" customHeight="1" outlineLevel="5" thickBot="1">
      <c r="A158" s="60" t="s">
        <v>89</v>
      </c>
      <c r="B158" s="83">
        <v>951</v>
      </c>
      <c r="C158" s="62"/>
      <c r="D158" s="62" t="s">
        <v>191</v>
      </c>
      <c r="E158" s="64">
        <v>74.72331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  <c r="X158" s="64">
        <v>74.72331</v>
      </c>
      <c r="Y158" s="142">
        <f t="shared" si="2"/>
        <v>100</v>
      </c>
    </row>
    <row r="159" spans="1:25" ht="24" customHeight="1" outlineLevel="5" thickBot="1">
      <c r="A159" s="8" t="s">
        <v>12</v>
      </c>
      <c r="B159" s="16">
        <v>951</v>
      </c>
      <c r="C159" s="9"/>
      <c r="D159" s="9" t="s">
        <v>118</v>
      </c>
      <c r="E159" s="101">
        <f>E160</f>
        <v>1520.7712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  <c r="X159" s="101">
        <f>X160</f>
        <v>1471.69903</v>
      </c>
      <c r="Y159" s="142">
        <f t="shared" si="2"/>
        <v>96.77320493707404</v>
      </c>
    </row>
    <row r="160" spans="1:25" ht="37.5" customHeight="1" outlineLevel="5" thickBot="1">
      <c r="A160" s="82" t="s">
        <v>90</v>
      </c>
      <c r="B160" s="83">
        <v>951</v>
      </c>
      <c r="C160" s="62"/>
      <c r="D160" s="62" t="s">
        <v>189</v>
      </c>
      <c r="E160" s="64">
        <v>1520.7712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  <c r="X160" s="64">
        <v>1471.69903</v>
      </c>
      <c r="Y160" s="142">
        <f t="shared" si="2"/>
        <v>96.77320493707404</v>
      </c>
    </row>
    <row r="161" spans="1:25" ht="19.5" outlineLevel="6" thickBot="1">
      <c r="A161" s="124" t="s">
        <v>228</v>
      </c>
      <c r="B161" s="16">
        <v>951</v>
      </c>
      <c r="C161" s="9"/>
      <c r="D161" s="9" t="s">
        <v>118</v>
      </c>
      <c r="E161" s="10">
        <f>E162</f>
        <v>130.96012</v>
      </c>
      <c r="F161" s="2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31"/>
      <c r="V161" s="49">
        <v>0</v>
      </c>
      <c r="W161" s="45">
        <f>V161/E159*100</f>
        <v>0</v>
      </c>
      <c r="X161" s="10">
        <f>X162</f>
        <v>130.96012</v>
      </c>
      <c r="Y161" s="142">
        <f t="shared" si="2"/>
        <v>100</v>
      </c>
    </row>
    <row r="162" spans="1:25" ht="19.5" outlineLevel="6" thickBot="1">
      <c r="A162" s="60" t="s">
        <v>89</v>
      </c>
      <c r="B162" s="61">
        <v>951</v>
      </c>
      <c r="C162" s="62"/>
      <c r="D162" s="62" t="s">
        <v>191</v>
      </c>
      <c r="E162" s="64">
        <v>130.96012</v>
      </c>
      <c r="F162" s="127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>V162/E160*100</f>
        <v>#REF!</v>
      </c>
      <c r="X162" s="64">
        <v>130.96012</v>
      </c>
      <c r="Y162" s="142">
        <f t="shared" si="2"/>
        <v>100</v>
      </c>
    </row>
    <row r="163" spans="1:25" ht="19.5" outlineLevel="6" thickBot="1">
      <c r="A163" s="8" t="s">
        <v>13</v>
      </c>
      <c r="B163" s="16">
        <v>951</v>
      </c>
      <c r="C163" s="9"/>
      <c r="D163" s="9" t="s">
        <v>204</v>
      </c>
      <c r="E163" s="10">
        <f>E164</f>
        <v>790</v>
      </c>
      <c r="F163" s="118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19"/>
      <c r="W163" s="45"/>
      <c r="X163" s="10">
        <f>X164</f>
        <v>789.97312</v>
      </c>
      <c r="Y163" s="142">
        <f t="shared" si="2"/>
        <v>99.99659746835444</v>
      </c>
    </row>
    <row r="164" spans="1:25" ht="31.5" outlineLevel="6">
      <c r="A164" s="60" t="s">
        <v>54</v>
      </c>
      <c r="B164" s="61">
        <v>951</v>
      </c>
      <c r="C164" s="62"/>
      <c r="D164" s="62" t="s">
        <v>212</v>
      </c>
      <c r="E164" s="64">
        <v>790</v>
      </c>
      <c r="F164" s="118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19"/>
      <c r="W164" s="45"/>
      <c r="X164" s="64">
        <v>789.97312</v>
      </c>
      <c r="Y164" s="142">
        <f t="shared" si="2"/>
        <v>99.99659746835444</v>
      </c>
    </row>
    <row r="165" spans="1:25" ht="18.75" outlineLevel="6">
      <c r="A165" s="8" t="s">
        <v>272</v>
      </c>
      <c r="B165" s="16">
        <v>951</v>
      </c>
      <c r="C165" s="9"/>
      <c r="D165" s="9" t="s">
        <v>204</v>
      </c>
      <c r="E165" s="10">
        <f>E166</f>
        <v>0</v>
      </c>
      <c r="F165" s="10">
        <f aca="true" t="shared" si="3" ref="F165:X165">F166</f>
        <v>25.89</v>
      </c>
      <c r="G165" s="10">
        <f t="shared" si="3"/>
        <v>26.89</v>
      </c>
      <c r="H165" s="10">
        <f t="shared" si="3"/>
        <v>27.89</v>
      </c>
      <c r="I165" s="10">
        <f t="shared" si="3"/>
        <v>28.89</v>
      </c>
      <c r="J165" s="10">
        <f t="shared" si="3"/>
        <v>29.89</v>
      </c>
      <c r="K165" s="10">
        <f t="shared" si="3"/>
        <v>30.89</v>
      </c>
      <c r="L165" s="10">
        <f t="shared" si="3"/>
        <v>31.89</v>
      </c>
      <c r="M165" s="10">
        <f t="shared" si="3"/>
        <v>32.89</v>
      </c>
      <c r="N165" s="10">
        <f t="shared" si="3"/>
        <v>33.89</v>
      </c>
      <c r="O165" s="10">
        <f t="shared" si="3"/>
        <v>34.89</v>
      </c>
      <c r="P165" s="10">
        <f t="shared" si="3"/>
        <v>35.89</v>
      </c>
      <c r="Q165" s="10">
        <f t="shared" si="3"/>
        <v>36.89</v>
      </c>
      <c r="R165" s="10">
        <f t="shared" si="3"/>
        <v>37.89</v>
      </c>
      <c r="S165" s="10">
        <f t="shared" si="3"/>
        <v>38.89</v>
      </c>
      <c r="T165" s="10">
        <f t="shared" si="3"/>
        <v>39.89</v>
      </c>
      <c r="U165" s="10">
        <f t="shared" si="3"/>
        <v>40.89</v>
      </c>
      <c r="V165" s="10">
        <f t="shared" si="3"/>
        <v>41.89</v>
      </c>
      <c r="W165" s="10">
        <f t="shared" si="3"/>
        <v>42.89</v>
      </c>
      <c r="X165" s="10">
        <f t="shared" si="3"/>
        <v>2595.84</v>
      </c>
      <c r="Y165" s="142" t="e">
        <f t="shared" si="2"/>
        <v>#DIV/0!</v>
      </c>
    </row>
    <row r="166" spans="1:25" ht="63.75" outlineLevel="6" thickBot="1">
      <c r="A166" s="60" t="s">
        <v>273</v>
      </c>
      <c r="B166" s="61">
        <v>951</v>
      </c>
      <c r="C166" s="62"/>
      <c r="D166" s="62" t="s">
        <v>274</v>
      </c>
      <c r="E166" s="64">
        <v>0</v>
      </c>
      <c r="F166" s="64">
        <v>25.89</v>
      </c>
      <c r="G166" s="64">
        <v>26.89</v>
      </c>
      <c r="H166" s="64">
        <v>27.89</v>
      </c>
      <c r="I166" s="64">
        <v>28.89</v>
      </c>
      <c r="J166" s="64">
        <v>29.89</v>
      </c>
      <c r="K166" s="64">
        <v>30.89</v>
      </c>
      <c r="L166" s="64">
        <v>31.89</v>
      </c>
      <c r="M166" s="64">
        <v>32.89</v>
      </c>
      <c r="N166" s="64">
        <v>33.89</v>
      </c>
      <c r="O166" s="64">
        <v>34.89</v>
      </c>
      <c r="P166" s="64">
        <v>35.89</v>
      </c>
      <c r="Q166" s="64">
        <v>36.89</v>
      </c>
      <c r="R166" s="64">
        <v>37.89</v>
      </c>
      <c r="S166" s="64">
        <v>38.89</v>
      </c>
      <c r="T166" s="64">
        <v>39.89</v>
      </c>
      <c r="U166" s="64">
        <v>40.89</v>
      </c>
      <c r="V166" s="64">
        <v>41.89</v>
      </c>
      <c r="W166" s="64">
        <v>42.89</v>
      </c>
      <c r="X166" s="64">
        <v>2595.84</v>
      </c>
      <c r="Y166" s="142" t="e">
        <f t="shared" si="2"/>
        <v>#DIV/0!</v>
      </c>
    </row>
    <row r="167" spans="1:25" ht="32.25" outlineLevel="6" thickBot="1">
      <c r="A167" s="66" t="s">
        <v>16</v>
      </c>
      <c r="B167" s="16">
        <v>951</v>
      </c>
      <c r="C167" s="9"/>
      <c r="D167" s="9" t="s">
        <v>204</v>
      </c>
      <c r="E167" s="10">
        <f>E168</f>
        <v>2000</v>
      </c>
      <c r="F167" s="56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54"/>
      <c r="W167" s="45"/>
      <c r="X167" s="10">
        <f>X168</f>
        <v>2000</v>
      </c>
      <c r="Y167" s="142">
        <f t="shared" si="2"/>
        <v>100</v>
      </c>
    </row>
    <row r="168" spans="1:25" ht="32.25" outlineLevel="6" thickBot="1">
      <c r="A168" s="65" t="s">
        <v>57</v>
      </c>
      <c r="B168" s="61">
        <v>951</v>
      </c>
      <c r="C168" s="62"/>
      <c r="D168" s="62" t="s">
        <v>213</v>
      </c>
      <c r="E168" s="64">
        <v>2000</v>
      </c>
      <c r="F168" s="126" t="e">
        <f>#REF!</f>
        <v>#REF!</v>
      </c>
      <c r="G168" s="27" t="e">
        <f>#REF!</f>
        <v>#REF!</v>
      </c>
      <c r="H168" s="27" t="e">
        <f>#REF!</f>
        <v>#REF!</v>
      </c>
      <c r="I168" s="27" t="e">
        <f>#REF!</f>
        <v>#REF!</v>
      </c>
      <c r="J168" s="27" t="e">
        <f>#REF!</f>
        <v>#REF!</v>
      </c>
      <c r="K168" s="27" t="e">
        <f>#REF!</f>
        <v>#REF!</v>
      </c>
      <c r="L168" s="27" t="e">
        <f>#REF!</f>
        <v>#REF!</v>
      </c>
      <c r="M168" s="27" t="e">
        <f>#REF!</f>
        <v>#REF!</v>
      </c>
      <c r="N168" s="27" t="e">
        <f>#REF!</f>
        <v>#REF!</v>
      </c>
      <c r="O168" s="27" t="e">
        <f>#REF!</f>
        <v>#REF!</v>
      </c>
      <c r="P168" s="27" t="e">
        <f>#REF!</f>
        <v>#REF!</v>
      </c>
      <c r="Q168" s="27" t="e">
        <f>#REF!</f>
        <v>#REF!</v>
      </c>
      <c r="R168" s="27" t="e">
        <f>#REF!</f>
        <v>#REF!</v>
      </c>
      <c r="S168" s="27" t="e">
        <f>#REF!</f>
        <v>#REF!</v>
      </c>
      <c r="T168" s="27" t="e">
        <f>#REF!</f>
        <v>#REF!</v>
      </c>
      <c r="U168" s="27" t="e">
        <f>#REF!</f>
        <v>#REF!</v>
      </c>
      <c r="V168" s="51" t="e">
        <f>#REF!</f>
        <v>#REF!</v>
      </c>
      <c r="W168" s="45" t="e">
        <f>V168/E164*100</f>
        <v>#REF!</v>
      </c>
      <c r="X168" s="64">
        <v>2000</v>
      </c>
      <c r="Y168" s="142">
        <f t="shared" si="2"/>
        <v>100</v>
      </c>
    </row>
    <row r="169" spans="1:25" ht="19.5" outlineLevel="6" thickBot="1">
      <c r="A169" s="8" t="s">
        <v>21</v>
      </c>
      <c r="B169" s="16">
        <v>951</v>
      </c>
      <c r="C169" s="9"/>
      <c r="D169" s="9" t="s">
        <v>204</v>
      </c>
      <c r="E169" s="10">
        <f>E170</f>
        <v>0</v>
      </c>
      <c r="F169" s="128" t="e">
        <f>#REF!</f>
        <v>#REF!</v>
      </c>
      <c r="G169" s="28" t="e">
        <f>#REF!</f>
        <v>#REF!</v>
      </c>
      <c r="H169" s="28" t="e">
        <f>#REF!</f>
        <v>#REF!</v>
      </c>
      <c r="I169" s="28" t="e">
        <f>#REF!</f>
        <v>#REF!</v>
      </c>
      <c r="J169" s="28" t="e">
        <f>#REF!</f>
        <v>#REF!</v>
      </c>
      <c r="K169" s="28" t="e">
        <f>#REF!</f>
        <v>#REF!</v>
      </c>
      <c r="L169" s="28" t="e">
        <f>#REF!</f>
        <v>#REF!</v>
      </c>
      <c r="M169" s="28" t="e">
        <f>#REF!</f>
        <v>#REF!</v>
      </c>
      <c r="N169" s="28" t="e">
        <f>#REF!</f>
        <v>#REF!</v>
      </c>
      <c r="O169" s="28" t="e">
        <f>#REF!</f>
        <v>#REF!</v>
      </c>
      <c r="P169" s="28" t="e">
        <f>#REF!</f>
        <v>#REF!</v>
      </c>
      <c r="Q169" s="28" t="e">
        <f>#REF!</f>
        <v>#REF!</v>
      </c>
      <c r="R169" s="28" t="e">
        <f>#REF!</f>
        <v>#REF!</v>
      </c>
      <c r="S169" s="28" t="e">
        <f>#REF!</f>
        <v>#REF!</v>
      </c>
      <c r="T169" s="28" t="e">
        <f>#REF!</f>
        <v>#REF!</v>
      </c>
      <c r="U169" s="28" t="e">
        <f>#REF!</f>
        <v>#REF!</v>
      </c>
      <c r="V169" s="48" t="e">
        <f>#REF!</f>
        <v>#REF!</v>
      </c>
      <c r="W169" s="45" t="e">
        <f aca="true" t="shared" si="4" ref="W169:W174">V169/E167*100</f>
        <v>#REF!</v>
      </c>
      <c r="X169" s="10">
        <f>X170</f>
        <v>0</v>
      </c>
      <c r="Y169" s="142" t="e">
        <f t="shared" si="2"/>
        <v>#DIV/0!</v>
      </c>
    </row>
    <row r="170" spans="1:25" ht="32.25" customHeight="1" outlineLevel="6" thickBot="1">
      <c r="A170" s="60" t="s">
        <v>58</v>
      </c>
      <c r="B170" s="61">
        <v>951</v>
      </c>
      <c r="C170" s="62"/>
      <c r="D170" s="62" t="s">
        <v>214</v>
      </c>
      <c r="E170" s="64">
        <v>0</v>
      </c>
      <c r="F170" s="127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50" t="e">
        <f>#REF!</f>
        <v>#REF!</v>
      </c>
      <c r="W170" s="45" t="e">
        <f t="shared" si="4"/>
        <v>#REF!</v>
      </c>
      <c r="X170" s="64">
        <v>0</v>
      </c>
      <c r="Y170" s="142" t="e">
        <f t="shared" si="2"/>
        <v>#DIV/0!</v>
      </c>
    </row>
    <row r="171" spans="1:25" ht="18.75" customHeight="1" outlineLevel="6" thickBot="1">
      <c r="A171" s="8" t="s">
        <v>59</v>
      </c>
      <c r="B171" s="16">
        <v>951</v>
      </c>
      <c r="C171" s="9"/>
      <c r="D171" s="9" t="s">
        <v>204</v>
      </c>
      <c r="E171" s="10">
        <f>E172</f>
        <v>100</v>
      </c>
      <c r="F171" s="22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32"/>
      <c r="V171" s="49">
        <v>48.715</v>
      </c>
      <c r="W171" s="45" t="e">
        <f t="shared" si="4"/>
        <v>#DIV/0!</v>
      </c>
      <c r="X171" s="10">
        <f>X172</f>
        <v>0</v>
      </c>
      <c r="Y171" s="142">
        <f t="shared" si="2"/>
        <v>0</v>
      </c>
    </row>
    <row r="172" spans="1:25" ht="48.75" customHeight="1" outlineLevel="6" thickBot="1">
      <c r="A172" s="60" t="s">
        <v>60</v>
      </c>
      <c r="B172" s="61">
        <v>951</v>
      </c>
      <c r="C172" s="62"/>
      <c r="D172" s="62" t="s">
        <v>215</v>
      </c>
      <c r="E172" s="64">
        <v>100</v>
      </c>
      <c r="F172" s="127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50" t="e">
        <f>#REF!</f>
        <v>#REF!</v>
      </c>
      <c r="W172" s="45" t="e">
        <f t="shared" si="4"/>
        <v>#REF!</v>
      </c>
      <c r="X172" s="64">
        <v>0</v>
      </c>
      <c r="Y172" s="142">
        <f t="shared" si="2"/>
        <v>0</v>
      </c>
    </row>
    <row r="173" spans="1:25" ht="18" customHeight="1" outlineLevel="6" thickBot="1">
      <c r="A173" s="66" t="s">
        <v>22</v>
      </c>
      <c r="B173" s="16">
        <v>951</v>
      </c>
      <c r="C173" s="9"/>
      <c r="D173" s="9" t="s">
        <v>204</v>
      </c>
      <c r="E173" s="10">
        <f>E174</f>
        <v>20178</v>
      </c>
      <c r="F173" s="129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 t="e">
        <f>#REF!</f>
        <v>#REF!</v>
      </c>
      <c r="O173" s="25" t="e">
        <f>#REF!</f>
        <v>#REF!</v>
      </c>
      <c r="P173" s="25" t="e">
        <f>#REF!</f>
        <v>#REF!</v>
      </c>
      <c r="Q173" s="25" t="e">
        <f>#REF!</f>
        <v>#REF!</v>
      </c>
      <c r="R173" s="25" t="e">
        <f>#REF!</f>
        <v>#REF!</v>
      </c>
      <c r="S173" s="25" t="e">
        <f>#REF!</f>
        <v>#REF!</v>
      </c>
      <c r="T173" s="25" t="e">
        <f>#REF!</f>
        <v>#REF!</v>
      </c>
      <c r="U173" s="25" t="e">
        <f>#REF!</f>
        <v>#REF!</v>
      </c>
      <c r="V173" s="53" t="e">
        <f>#REF!</f>
        <v>#REF!</v>
      </c>
      <c r="W173" s="45" t="e">
        <f t="shared" si="4"/>
        <v>#REF!</v>
      </c>
      <c r="X173" s="10">
        <f>X174</f>
        <v>20178</v>
      </c>
      <c r="Y173" s="142">
        <f t="shared" si="2"/>
        <v>100</v>
      </c>
    </row>
    <row r="174" spans="1:25" ht="48" outlineLevel="6" thickBot="1">
      <c r="A174" s="60" t="s">
        <v>61</v>
      </c>
      <c r="B174" s="61">
        <v>951</v>
      </c>
      <c r="C174" s="62"/>
      <c r="D174" s="62" t="s">
        <v>216</v>
      </c>
      <c r="E174" s="64">
        <v>20178</v>
      </c>
      <c r="F174" s="128" t="e">
        <f>#REF!</f>
        <v>#REF!</v>
      </c>
      <c r="G174" s="28" t="e">
        <f>#REF!</f>
        <v>#REF!</v>
      </c>
      <c r="H174" s="28" t="e">
        <f>#REF!</f>
        <v>#REF!</v>
      </c>
      <c r="I174" s="28" t="e">
        <f>#REF!</f>
        <v>#REF!</v>
      </c>
      <c r="J174" s="28" t="e">
        <f>#REF!</f>
        <v>#REF!</v>
      </c>
      <c r="K174" s="28" t="e">
        <f>#REF!</f>
        <v>#REF!</v>
      </c>
      <c r="L174" s="28" t="e">
        <f>#REF!</f>
        <v>#REF!</v>
      </c>
      <c r="M174" s="28" t="e">
        <f>#REF!</f>
        <v>#REF!</v>
      </c>
      <c r="N174" s="28" t="e">
        <f>#REF!</f>
        <v>#REF!</v>
      </c>
      <c r="O174" s="28" t="e">
        <f>#REF!</f>
        <v>#REF!</v>
      </c>
      <c r="P174" s="28" t="e">
        <f>#REF!</f>
        <v>#REF!</v>
      </c>
      <c r="Q174" s="28" t="e">
        <f>#REF!</f>
        <v>#REF!</v>
      </c>
      <c r="R174" s="28" t="e">
        <f>#REF!</f>
        <v>#REF!</v>
      </c>
      <c r="S174" s="28" t="e">
        <f>#REF!</f>
        <v>#REF!</v>
      </c>
      <c r="T174" s="28" t="e">
        <f>#REF!</f>
        <v>#REF!</v>
      </c>
      <c r="U174" s="28" t="e">
        <f>#REF!</f>
        <v>#REF!</v>
      </c>
      <c r="V174" s="52" t="e">
        <f>#REF!</f>
        <v>#REF!</v>
      </c>
      <c r="W174" s="45" t="e">
        <f t="shared" si="4"/>
        <v>#REF!</v>
      </c>
      <c r="X174" s="64">
        <v>20178</v>
      </c>
      <c r="Y174" s="142">
        <f t="shared" si="2"/>
        <v>100</v>
      </c>
    </row>
    <row r="175" spans="1:25" ht="33.75" customHeight="1" outlineLevel="6" thickBot="1">
      <c r="A175" s="130" t="s">
        <v>20</v>
      </c>
      <c r="B175" s="131" t="s">
        <v>19</v>
      </c>
      <c r="C175" s="132"/>
      <c r="D175" s="131" t="s">
        <v>187</v>
      </c>
      <c r="E175" s="133">
        <f>E184+E178+E176+E182+E180</f>
        <v>6350.5755500000005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8"/>
      <c r="W175" s="45"/>
      <c r="X175" s="133">
        <f>X184+X178+X176+X182+X180</f>
        <v>6559.86564</v>
      </c>
      <c r="Y175" s="142">
        <f t="shared" si="2"/>
        <v>103.29560822247048</v>
      </c>
    </row>
    <row r="176" spans="1:25" ht="33.75" customHeight="1" outlineLevel="6" thickBot="1">
      <c r="A176" s="124" t="s">
        <v>111</v>
      </c>
      <c r="B176" s="137" t="s">
        <v>19</v>
      </c>
      <c r="C176" s="138"/>
      <c r="D176" s="137" t="s">
        <v>204</v>
      </c>
      <c r="E176" s="113">
        <f>E177</f>
        <v>683.17421</v>
      </c>
      <c r="F176" s="4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58"/>
      <c r="W176" s="45"/>
      <c r="X176" s="113">
        <f>X177</f>
        <v>683.17421</v>
      </c>
      <c r="Y176" s="142">
        <f t="shared" si="2"/>
        <v>100</v>
      </c>
    </row>
    <row r="177" spans="1:25" ht="19.5" outlineLevel="6" thickBot="1">
      <c r="A177" s="60" t="s">
        <v>89</v>
      </c>
      <c r="B177" s="139" t="s">
        <v>19</v>
      </c>
      <c r="C177" s="140"/>
      <c r="D177" s="139" t="s">
        <v>191</v>
      </c>
      <c r="E177" s="112">
        <v>683.17421</v>
      </c>
      <c r="F177" s="125" t="e">
        <f>#REF!+#REF!</f>
        <v>#REF!</v>
      </c>
      <c r="G177" s="24" t="e">
        <f>#REF!+#REF!</f>
        <v>#REF!</v>
      </c>
      <c r="H177" s="24" t="e">
        <f>#REF!+#REF!</f>
        <v>#REF!</v>
      </c>
      <c r="I177" s="24" t="e">
        <f>#REF!+#REF!</f>
        <v>#REF!</v>
      </c>
      <c r="J177" s="24" t="e">
        <f>#REF!+#REF!</f>
        <v>#REF!</v>
      </c>
      <c r="K177" s="24" t="e">
        <f>#REF!+#REF!</f>
        <v>#REF!</v>
      </c>
      <c r="L177" s="24" t="e">
        <f>#REF!+#REF!</f>
        <v>#REF!</v>
      </c>
      <c r="M177" s="24" t="e">
        <f>#REF!+#REF!</f>
        <v>#REF!</v>
      </c>
      <c r="N177" s="24" t="e">
        <f>#REF!+#REF!</f>
        <v>#REF!</v>
      </c>
      <c r="O177" s="24" t="e">
        <f>#REF!+#REF!</f>
        <v>#REF!</v>
      </c>
      <c r="P177" s="24" t="e">
        <f>#REF!+#REF!</f>
        <v>#REF!</v>
      </c>
      <c r="Q177" s="24" t="e">
        <f>#REF!+#REF!</f>
        <v>#REF!</v>
      </c>
      <c r="R177" s="24" t="e">
        <f>#REF!+#REF!</f>
        <v>#REF!</v>
      </c>
      <c r="S177" s="24" t="e">
        <f>#REF!+#REF!</f>
        <v>#REF!</v>
      </c>
      <c r="T177" s="24" t="e">
        <f>#REF!+#REF!</f>
        <v>#REF!</v>
      </c>
      <c r="U177" s="24" t="e">
        <f>#REF!+#REF!</f>
        <v>#REF!</v>
      </c>
      <c r="V177" s="46" t="e">
        <f>#REF!+#REF!</f>
        <v>#REF!</v>
      </c>
      <c r="W177" s="45" t="e">
        <f>V177/E175*100</f>
        <v>#REF!</v>
      </c>
      <c r="X177" s="112">
        <v>683.17421</v>
      </c>
      <c r="Y177" s="142">
        <f t="shared" si="2"/>
        <v>100</v>
      </c>
    </row>
    <row r="178" spans="1:25" ht="19.5" outlineLevel="6" thickBot="1">
      <c r="A178" s="124" t="s">
        <v>98</v>
      </c>
      <c r="B178" s="137" t="s">
        <v>19</v>
      </c>
      <c r="C178" s="138"/>
      <c r="D178" s="137" t="s">
        <v>204</v>
      </c>
      <c r="E178" s="113">
        <f>E179</f>
        <v>2026.38594</v>
      </c>
      <c r="F178" s="107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9"/>
      <c r="W178" s="45"/>
      <c r="X178" s="113">
        <f>X179</f>
        <v>2026.38594</v>
      </c>
      <c r="Y178" s="142">
        <f t="shared" si="2"/>
        <v>100</v>
      </c>
    </row>
    <row r="179" spans="1:25" ht="19.5" outlineLevel="6" thickBot="1">
      <c r="A179" s="60" t="s">
        <v>89</v>
      </c>
      <c r="B179" s="139" t="s">
        <v>19</v>
      </c>
      <c r="C179" s="140"/>
      <c r="D179" s="139" t="s">
        <v>191</v>
      </c>
      <c r="E179" s="112">
        <v>2026.38594</v>
      </c>
      <c r="F179" s="107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9"/>
      <c r="W179" s="45"/>
      <c r="X179" s="112">
        <v>2026.38594</v>
      </c>
      <c r="Y179" s="142">
        <f t="shared" si="2"/>
        <v>100</v>
      </c>
    </row>
    <row r="180" spans="1:25" ht="19.5" outlineLevel="6" thickBot="1">
      <c r="A180" s="8" t="s">
        <v>12</v>
      </c>
      <c r="B180" s="137" t="s">
        <v>19</v>
      </c>
      <c r="C180" s="138"/>
      <c r="D180" s="137" t="s">
        <v>204</v>
      </c>
      <c r="E180" s="113">
        <f>E181</f>
        <v>65.0154</v>
      </c>
      <c r="F180" s="107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9"/>
      <c r="W180" s="45"/>
      <c r="X180" s="113">
        <f>X181</f>
        <v>65.0154</v>
      </c>
      <c r="Y180" s="142">
        <f t="shared" si="2"/>
        <v>100</v>
      </c>
    </row>
    <row r="181" spans="1:25" ht="19.5" outlineLevel="6" thickBot="1">
      <c r="A181" s="60" t="s">
        <v>89</v>
      </c>
      <c r="B181" s="139" t="s">
        <v>19</v>
      </c>
      <c r="C181" s="140"/>
      <c r="D181" s="139" t="s">
        <v>191</v>
      </c>
      <c r="E181" s="112">
        <v>65.0154</v>
      </c>
      <c r="F181" s="107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9"/>
      <c r="W181" s="45"/>
      <c r="X181" s="112">
        <v>65.0154</v>
      </c>
      <c r="Y181" s="142">
        <f t="shared" si="2"/>
        <v>100</v>
      </c>
    </row>
    <row r="182" spans="1:25" ht="19.5" outlineLevel="6" thickBot="1">
      <c r="A182" s="8" t="s">
        <v>229</v>
      </c>
      <c r="B182" s="16">
        <v>953</v>
      </c>
      <c r="C182" s="9"/>
      <c r="D182" s="9" t="s">
        <v>204</v>
      </c>
      <c r="E182" s="101">
        <f>E183</f>
        <v>0</v>
      </c>
      <c r="F182" s="107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9"/>
      <c r="W182" s="45"/>
      <c r="X182" s="101">
        <f>X183</f>
        <v>0</v>
      </c>
      <c r="Y182" s="142" t="e">
        <f t="shared" si="2"/>
        <v>#DIV/0!</v>
      </c>
    </row>
    <row r="183" spans="1:25" ht="32.25" outlineLevel="6" thickBot="1">
      <c r="A183" s="65" t="s">
        <v>230</v>
      </c>
      <c r="B183" s="61">
        <v>953</v>
      </c>
      <c r="C183" s="62"/>
      <c r="D183" s="62" t="s">
        <v>231</v>
      </c>
      <c r="E183" s="100">
        <v>0</v>
      </c>
      <c r="F183" s="107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9"/>
      <c r="W183" s="45"/>
      <c r="X183" s="100">
        <v>0</v>
      </c>
      <c r="Y183" s="142" t="e">
        <f t="shared" si="2"/>
        <v>#DIV/0!</v>
      </c>
    </row>
    <row r="184" spans="1:25" ht="19.5" outlineLevel="6" thickBot="1">
      <c r="A184" s="8" t="s">
        <v>15</v>
      </c>
      <c r="B184" s="16">
        <v>953</v>
      </c>
      <c r="C184" s="9"/>
      <c r="D184" s="9" t="s">
        <v>204</v>
      </c>
      <c r="E184" s="101">
        <f>E185</f>
        <v>3576</v>
      </c>
      <c r="F184" s="107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9"/>
      <c r="W184" s="45"/>
      <c r="X184" s="101">
        <f>X185</f>
        <v>3785.29009</v>
      </c>
      <c r="Y184" s="142">
        <f t="shared" si="2"/>
        <v>105.85263115212528</v>
      </c>
    </row>
    <row r="185" spans="1:25" ht="48" outlineLevel="6" thickBot="1">
      <c r="A185" s="65" t="s">
        <v>72</v>
      </c>
      <c r="B185" s="61">
        <v>953</v>
      </c>
      <c r="C185" s="62"/>
      <c r="D185" s="62" t="s">
        <v>217</v>
      </c>
      <c r="E185" s="100">
        <v>3576</v>
      </c>
      <c r="F185" s="107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9"/>
      <c r="W185" s="45"/>
      <c r="X185" s="100">
        <v>3785.29009</v>
      </c>
      <c r="Y185" s="143">
        <f t="shared" si="2"/>
        <v>105.85263115212528</v>
      </c>
    </row>
    <row r="186" spans="1:25" ht="19.5" outlineLevel="6" thickBot="1">
      <c r="A186" s="37" t="s">
        <v>3</v>
      </c>
      <c r="B186" s="37"/>
      <c r="C186" s="37"/>
      <c r="D186" s="37"/>
      <c r="E186" s="104">
        <f>E10+E116</f>
        <v>623462.5516000001</v>
      </c>
      <c r="F186" s="41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54"/>
      <c r="W186" s="45"/>
      <c r="X186" s="104">
        <f>X10+X116</f>
        <v>615115.45741</v>
      </c>
      <c r="Y186" s="144">
        <f t="shared" si="2"/>
        <v>98.66117152207798</v>
      </c>
    </row>
    <row r="187" spans="1:23" ht="49.5" customHeight="1" outlineLevel="6">
      <c r="A187" s="1"/>
      <c r="B187" s="19"/>
      <c r="C187" s="1"/>
      <c r="D187" s="1"/>
      <c r="E187" s="1"/>
      <c r="F187" s="41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4"/>
      <c r="W187" s="45"/>
    </row>
    <row r="188" spans="1:23" ht="18.75">
      <c r="A188" s="3"/>
      <c r="B188" s="3"/>
      <c r="C188" s="3"/>
      <c r="D188" s="3"/>
      <c r="E188" s="3"/>
      <c r="F188" s="29" t="e">
        <f>#REF!+#REF!+F177+F119</f>
        <v>#REF!</v>
      </c>
      <c r="G188" s="29" t="e">
        <f>#REF!+#REF!+G177+G119</f>
        <v>#REF!</v>
      </c>
      <c r="H188" s="29" t="e">
        <f>#REF!+#REF!+H177+H119</f>
        <v>#REF!</v>
      </c>
      <c r="I188" s="29" t="e">
        <f>#REF!+#REF!+I177+I119</f>
        <v>#REF!</v>
      </c>
      <c r="J188" s="29" t="e">
        <f>#REF!+#REF!+J177+J119</f>
        <v>#REF!</v>
      </c>
      <c r="K188" s="29" t="e">
        <f>#REF!+#REF!+K177+K119</f>
        <v>#REF!</v>
      </c>
      <c r="L188" s="29" t="e">
        <f>#REF!+#REF!+L177+L119</f>
        <v>#REF!</v>
      </c>
      <c r="M188" s="29" t="e">
        <f>#REF!+#REF!+M177+M119</f>
        <v>#REF!</v>
      </c>
      <c r="N188" s="29" t="e">
        <f>#REF!+#REF!+N177+N119</f>
        <v>#REF!</v>
      </c>
      <c r="O188" s="29" t="e">
        <f>#REF!+#REF!+O177+O119</f>
        <v>#REF!</v>
      </c>
      <c r="P188" s="29" t="e">
        <f>#REF!+#REF!+P177+P119</f>
        <v>#REF!</v>
      </c>
      <c r="Q188" s="29" t="e">
        <f>#REF!+#REF!+Q177+Q119</f>
        <v>#REF!</v>
      </c>
      <c r="R188" s="29" t="e">
        <f>#REF!+#REF!+R177+R119</f>
        <v>#REF!</v>
      </c>
      <c r="S188" s="29" t="e">
        <f>#REF!+#REF!+S177+S119</f>
        <v>#REF!</v>
      </c>
      <c r="T188" s="29" t="e">
        <f>#REF!+#REF!+T177+T119</f>
        <v>#REF!</v>
      </c>
      <c r="U188" s="29" t="e">
        <f>#REF!+#REF!+U177+U119</f>
        <v>#REF!</v>
      </c>
      <c r="V188" s="55" t="e">
        <f>#REF!+#REF!+V177+V119</f>
        <v>#REF!</v>
      </c>
      <c r="W188" s="42" t="e">
        <f>V188/E186*100</f>
        <v>#REF!</v>
      </c>
    </row>
    <row r="189" spans="6:21" ht="15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6:21" ht="15.7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</sheetData>
  <sheetProtection/>
  <autoFilter ref="A9:E186"/>
  <mergeCells count="5">
    <mergeCell ref="B4:Y4"/>
    <mergeCell ref="A7:T7"/>
    <mergeCell ref="A6:T6"/>
    <mergeCell ref="B2:Y2"/>
    <mergeCell ref="B3:Y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2017-05-28T22:54:13Z</cp:lastPrinted>
  <dcterms:created xsi:type="dcterms:W3CDTF">2008-11-11T04:53:42Z</dcterms:created>
  <dcterms:modified xsi:type="dcterms:W3CDTF">2017-05-28T22:54:28Z</dcterms:modified>
  <cp:category/>
  <cp:version/>
  <cp:contentType/>
  <cp:contentStatus/>
</cp:coreProperties>
</file>